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0 год\водоканал\объявления\5. в газету отчет и на инт ресурс\"/>
    </mc:Choice>
  </mc:AlternateContent>
  <xr:revisionPtr revIDLastSave="0" documentId="13_ncr:1_{FF2358C0-40F7-49DC-99D4-2CAD7800EB33}" xr6:coauthVersionLast="46" xr6:coauthVersionMax="46" xr10:uidLastSave="{00000000-0000-0000-0000-000000000000}"/>
  <bookViews>
    <workbookView xWindow="-108" yWindow="-108" windowWidth="23256" windowHeight="12576" xr2:uid="{76900943-E2CC-42A2-8A97-FBD04AF88F60}"/>
  </bookViews>
  <sheets>
    <sheet name="ХП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ХПВ!$A$3:$D$181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ХПВ!$A$1:$G$187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F177" i="1" s="1"/>
  <c r="D177" i="1"/>
  <c r="E176" i="1"/>
  <c r="F176" i="1" s="1"/>
  <c r="D176" i="1"/>
  <c r="E175" i="1"/>
  <c r="D175" i="1"/>
  <c r="D174" i="1"/>
  <c r="C169" i="1"/>
  <c r="C170" i="1" s="1"/>
  <c r="C171" i="1" s="1"/>
  <c r="C172" i="1" s="1"/>
  <c r="G166" i="1"/>
  <c r="E166" i="1"/>
  <c r="D166" i="1"/>
  <c r="C166" i="1"/>
  <c r="E165" i="1"/>
  <c r="D165" i="1"/>
  <c r="F164" i="1"/>
  <c r="E164" i="1"/>
  <c r="D164" i="1"/>
  <c r="G163" i="1"/>
  <c r="G169" i="1" s="1"/>
  <c r="F163" i="1"/>
  <c r="E163" i="1"/>
  <c r="D163" i="1"/>
  <c r="G162" i="1"/>
  <c r="D162" i="1"/>
  <c r="G160" i="1"/>
  <c r="E160" i="1"/>
  <c r="D160" i="1"/>
  <c r="D161" i="1" s="1"/>
  <c r="E159" i="1"/>
  <c r="D159" i="1"/>
  <c r="E152" i="1"/>
  <c r="D152" i="1"/>
  <c r="E151" i="1"/>
  <c r="D151" i="1"/>
  <c r="E150" i="1"/>
  <c r="D150" i="1"/>
  <c r="F150" i="1" s="1"/>
  <c r="E149" i="1"/>
  <c r="F149" i="1" s="1"/>
  <c r="D149" i="1"/>
  <c r="E148" i="1"/>
  <c r="F148" i="1" s="1"/>
  <c r="D148" i="1"/>
  <c r="E147" i="1"/>
  <c r="D147" i="1"/>
  <c r="E146" i="1"/>
  <c r="D146" i="1"/>
  <c r="E145" i="1"/>
  <c r="D145" i="1"/>
  <c r="F144" i="1"/>
  <c r="E144" i="1"/>
  <c r="D144" i="1"/>
  <c r="E143" i="1"/>
  <c r="D143" i="1"/>
  <c r="E142" i="1"/>
  <c r="D142" i="1"/>
  <c r="F142" i="1" s="1"/>
  <c r="E141" i="1"/>
  <c r="D141" i="1"/>
  <c r="E139" i="1"/>
  <c r="D139" i="1"/>
  <c r="E138" i="1"/>
  <c r="D138" i="1"/>
  <c r="F138" i="1" s="1"/>
  <c r="E137" i="1"/>
  <c r="D137" i="1"/>
  <c r="E135" i="1"/>
  <c r="D135" i="1"/>
  <c r="F135" i="1" s="1"/>
  <c r="E134" i="1"/>
  <c r="F134" i="1" s="1"/>
  <c r="D134" i="1"/>
  <c r="E133" i="1"/>
  <c r="F133" i="1" s="1"/>
  <c r="D133" i="1"/>
  <c r="E132" i="1"/>
  <c r="D132" i="1"/>
  <c r="E131" i="1"/>
  <c r="E172" i="1" s="1"/>
  <c r="D131" i="1"/>
  <c r="E129" i="1"/>
  <c r="F129" i="1" s="1"/>
  <c r="D129" i="1"/>
  <c r="E128" i="1"/>
  <c r="F128" i="1" s="1"/>
  <c r="D128" i="1"/>
  <c r="E127" i="1"/>
  <c r="D127" i="1"/>
  <c r="F127" i="1" s="1"/>
  <c r="E126" i="1"/>
  <c r="F126" i="1" s="1"/>
  <c r="D126" i="1"/>
  <c r="E125" i="1"/>
  <c r="D125" i="1"/>
  <c r="G124" i="1"/>
  <c r="E124" i="1"/>
  <c r="D124" i="1"/>
  <c r="G123" i="1"/>
  <c r="E123" i="1"/>
  <c r="F123" i="1" s="1"/>
  <c r="D123" i="1"/>
  <c r="E122" i="1"/>
  <c r="D122" i="1"/>
  <c r="E121" i="1"/>
  <c r="D121" i="1"/>
  <c r="E120" i="1"/>
  <c r="E119" i="1"/>
  <c r="D119" i="1"/>
  <c r="E118" i="1"/>
  <c r="D118" i="1"/>
  <c r="E117" i="1"/>
  <c r="F117" i="1" s="1"/>
  <c r="D117" i="1"/>
  <c r="E116" i="1"/>
  <c r="E114" i="1" s="1"/>
  <c r="D116" i="1"/>
  <c r="E115" i="1"/>
  <c r="D115" i="1"/>
  <c r="F115" i="1" s="1"/>
  <c r="F113" i="1"/>
  <c r="E113" i="1"/>
  <c r="D113" i="1"/>
  <c r="E112" i="1"/>
  <c r="D112" i="1"/>
  <c r="E111" i="1"/>
  <c r="D111" i="1"/>
  <c r="G110" i="1"/>
  <c r="F110" i="1"/>
  <c r="E110" i="1"/>
  <c r="D110" i="1"/>
  <c r="E109" i="1"/>
  <c r="D109" i="1"/>
  <c r="E108" i="1"/>
  <c r="D108" i="1"/>
  <c r="E107" i="1"/>
  <c r="D107" i="1"/>
  <c r="E105" i="1"/>
  <c r="F105" i="1" s="1"/>
  <c r="D105" i="1"/>
  <c r="E104" i="1"/>
  <c r="D104" i="1"/>
  <c r="F104" i="1" s="1"/>
  <c r="E103" i="1"/>
  <c r="F103" i="1" s="1"/>
  <c r="D103" i="1"/>
  <c r="E102" i="1"/>
  <c r="F102" i="1" s="1"/>
  <c r="D102" i="1"/>
  <c r="E101" i="1"/>
  <c r="D101" i="1"/>
  <c r="E100" i="1"/>
  <c r="D100" i="1"/>
  <c r="E99" i="1"/>
  <c r="D99" i="1"/>
  <c r="D98" i="1"/>
  <c r="E97" i="1"/>
  <c r="F97" i="1" s="1"/>
  <c r="D97" i="1"/>
  <c r="E96" i="1"/>
  <c r="F96" i="1" s="1"/>
  <c r="D96" i="1"/>
  <c r="E95" i="1"/>
  <c r="E171" i="1" s="1"/>
  <c r="D95" i="1"/>
  <c r="D171" i="1" s="1"/>
  <c r="D180" i="1" s="1"/>
  <c r="F92" i="1"/>
  <c r="E92" i="1"/>
  <c r="D92" i="1"/>
  <c r="E91" i="1"/>
  <c r="D91" i="1"/>
  <c r="E90" i="1"/>
  <c r="D90" i="1"/>
  <c r="E89" i="1"/>
  <c r="F88" i="1"/>
  <c r="E88" i="1"/>
  <c r="D88" i="1"/>
  <c r="E87" i="1"/>
  <c r="D87" i="1"/>
  <c r="E86" i="1"/>
  <c r="D86" i="1"/>
  <c r="E85" i="1"/>
  <c r="D85" i="1"/>
  <c r="E83" i="1"/>
  <c r="F83" i="1" s="1"/>
  <c r="D83" i="1"/>
  <c r="E82" i="1"/>
  <c r="D82" i="1"/>
  <c r="F82" i="1" s="1"/>
  <c r="E81" i="1"/>
  <c r="F81" i="1" s="1"/>
  <c r="D81" i="1"/>
  <c r="E80" i="1"/>
  <c r="F80" i="1" s="1"/>
  <c r="D80" i="1"/>
  <c r="E78" i="1"/>
  <c r="D78" i="1"/>
  <c r="E77" i="1"/>
  <c r="D77" i="1"/>
  <c r="F77" i="1" s="1"/>
  <c r="E76" i="1"/>
  <c r="F76" i="1" s="1"/>
  <c r="D76" i="1"/>
  <c r="E75" i="1"/>
  <c r="D75" i="1"/>
  <c r="F75" i="1" s="1"/>
  <c r="E74" i="1"/>
  <c r="F74" i="1" s="1"/>
  <c r="D74" i="1"/>
  <c r="E73" i="1"/>
  <c r="F73" i="1" s="1"/>
  <c r="D73" i="1"/>
  <c r="E72" i="1"/>
  <c r="F72" i="1" s="1"/>
  <c r="D72" i="1"/>
  <c r="E71" i="1"/>
  <c r="D71" i="1"/>
  <c r="F71" i="1" s="1"/>
  <c r="E70" i="1"/>
  <c r="F70" i="1" s="1"/>
  <c r="D70" i="1"/>
  <c r="E68" i="1"/>
  <c r="D68" i="1"/>
  <c r="E67" i="1"/>
  <c r="D67" i="1"/>
  <c r="E65" i="1"/>
  <c r="D65" i="1"/>
  <c r="E64" i="1"/>
  <c r="D64" i="1"/>
  <c r="E63" i="1"/>
  <c r="D63" i="1"/>
  <c r="E61" i="1"/>
  <c r="F61" i="1" s="1"/>
  <c r="D61" i="1"/>
  <c r="E60" i="1"/>
  <c r="D60" i="1"/>
  <c r="F60" i="1" s="1"/>
  <c r="E59" i="1"/>
  <c r="F59" i="1" s="1"/>
  <c r="D59" i="1"/>
  <c r="E57" i="1"/>
  <c r="D57" i="1"/>
  <c r="E56" i="1"/>
  <c r="F56" i="1" s="1"/>
  <c r="D56" i="1"/>
  <c r="E55" i="1"/>
  <c r="F55" i="1" s="1"/>
  <c r="D55" i="1"/>
  <c r="E54" i="1"/>
  <c r="D54" i="1"/>
  <c r="E53" i="1"/>
  <c r="D53" i="1"/>
  <c r="E52" i="1"/>
  <c r="D52" i="1"/>
  <c r="F51" i="1"/>
  <c r="E51" i="1"/>
  <c r="D51" i="1"/>
  <c r="E50" i="1"/>
  <c r="D50" i="1"/>
  <c r="E49" i="1"/>
  <c r="D49" i="1"/>
  <c r="E48" i="1"/>
  <c r="D48" i="1"/>
  <c r="E47" i="1"/>
  <c r="D47" i="1"/>
  <c r="E46" i="1"/>
  <c r="D46" i="1"/>
  <c r="F46" i="1" s="1"/>
  <c r="E45" i="1"/>
  <c r="F45" i="1" s="1"/>
  <c r="D45" i="1"/>
  <c r="E44" i="1"/>
  <c r="F44" i="1" s="1"/>
  <c r="D44" i="1"/>
  <c r="E43" i="1"/>
  <c r="D43" i="1"/>
  <c r="E42" i="1"/>
  <c r="D42" i="1"/>
  <c r="E41" i="1"/>
  <c r="F41" i="1" s="1"/>
  <c r="D41" i="1"/>
  <c r="D40" i="1"/>
  <c r="E39" i="1"/>
  <c r="F39" i="1" s="1"/>
  <c r="D39" i="1"/>
  <c r="D37" i="1" s="1"/>
  <c r="E38" i="1"/>
  <c r="F38" i="1" s="1"/>
  <c r="D38" i="1"/>
  <c r="E36" i="1"/>
  <c r="F36" i="1" s="1"/>
  <c r="D36" i="1"/>
  <c r="E35" i="1"/>
  <c r="F35" i="1" s="1"/>
  <c r="D35" i="1"/>
  <c r="E34" i="1"/>
  <c r="D34" i="1"/>
  <c r="E32" i="1"/>
  <c r="F32" i="1" s="1"/>
  <c r="D32" i="1"/>
  <c r="E31" i="1"/>
  <c r="D31" i="1"/>
  <c r="D29" i="1"/>
  <c r="F29" i="1" s="1"/>
  <c r="D28" i="1"/>
  <c r="F28" i="1" s="1"/>
  <c r="E27" i="1"/>
  <c r="D27" i="1"/>
  <c r="F26" i="1"/>
  <c r="E26" i="1"/>
  <c r="D26" i="1"/>
  <c r="E25" i="1"/>
  <c r="D25" i="1"/>
  <c r="D24" i="1" s="1"/>
  <c r="E23" i="1"/>
  <c r="D23" i="1"/>
  <c r="F22" i="1"/>
  <c r="E22" i="1"/>
  <c r="D22" i="1"/>
  <c r="E21" i="1"/>
  <c r="E170" i="1" s="1"/>
  <c r="D21" i="1"/>
  <c r="D170" i="1" s="1"/>
  <c r="E19" i="1"/>
  <c r="D19" i="1"/>
  <c r="D18" i="1"/>
  <c r="D17" i="1" s="1"/>
  <c r="G17" i="1"/>
  <c r="D16" i="1"/>
  <c r="D15" i="1"/>
  <c r="D14" i="1"/>
  <c r="E13" i="1"/>
  <c r="F13" i="1" s="1"/>
  <c r="F12" i="1"/>
  <c r="E12" i="1"/>
  <c r="D12" i="1"/>
  <c r="D11" i="1" s="1"/>
  <c r="E11" i="1"/>
  <c r="F11" i="1" s="1"/>
  <c r="E10" i="1"/>
  <c r="D10" i="1"/>
  <c r="E9" i="1"/>
  <c r="D9" i="1"/>
  <c r="F8" i="1"/>
  <c r="E8" i="1"/>
  <c r="D8" i="1"/>
  <c r="E7" i="1"/>
  <c r="F25" i="1" l="1"/>
  <c r="F48" i="1"/>
  <c r="F63" i="1"/>
  <c r="F87" i="1"/>
  <c r="F107" i="1"/>
  <c r="D120" i="1"/>
  <c r="F120" i="1" s="1"/>
  <c r="F143" i="1"/>
  <c r="F166" i="1"/>
  <c r="D7" i="1"/>
  <c r="D6" i="1" s="1"/>
  <c r="F9" i="1"/>
  <c r="F19" i="1"/>
  <c r="F23" i="1"/>
  <c r="F27" i="1"/>
  <c r="F31" i="1"/>
  <c r="D33" i="1"/>
  <c r="D30" i="1" s="1"/>
  <c r="F43" i="1"/>
  <c r="F49" i="1"/>
  <c r="F52" i="1"/>
  <c r="F54" i="1"/>
  <c r="F64" i="1"/>
  <c r="F67" i="1"/>
  <c r="E79" i="1"/>
  <c r="F86" i="1"/>
  <c r="F90" i="1"/>
  <c r="F99" i="1"/>
  <c r="F108" i="1"/>
  <c r="F119" i="1"/>
  <c r="F124" i="1"/>
  <c r="F145" i="1"/>
  <c r="F147" i="1"/>
  <c r="D155" i="1"/>
  <c r="F160" i="1"/>
  <c r="F165" i="1"/>
  <c r="F175" i="1"/>
  <c r="F7" i="1"/>
  <c r="F50" i="1"/>
  <c r="F85" i="1"/>
  <c r="F91" i="1"/>
  <c r="F109" i="1"/>
  <c r="F118" i="1"/>
  <c r="F141" i="1"/>
  <c r="F10" i="1"/>
  <c r="D20" i="1"/>
  <c r="F53" i="1"/>
  <c r="D79" i="1"/>
  <c r="F121" i="1"/>
  <c r="F131" i="1"/>
  <c r="F139" i="1"/>
  <c r="F146" i="1"/>
  <c r="F159" i="1"/>
  <c r="D179" i="1"/>
  <c r="E181" i="1"/>
  <c r="F170" i="1"/>
  <c r="E179" i="1"/>
  <c r="E169" i="1"/>
  <c r="E180" i="1"/>
  <c r="F180" i="1" s="1"/>
  <c r="F171" i="1"/>
  <c r="D136" i="1"/>
  <c r="E161" i="1"/>
  <c r="F161" i="1" s="1"/>
  <c r="E20" i="1"/>
  <c r="F21" i="1"/>
  <c r="E24" i="1"/>
  <c r="F24" i="1" s="1"/>
  <c r="E37" i="1"/>
  <c r="F68" i="1"/>
  <c r="D89" i="1"/>
  <c r="F89" i="1" s="1"/>
  <c r="F95" i="1"/>
  <c r="E98" i="1"/>
  <c r="F98" i="1" s="1"/>
  <c r="D114" i="1"/>
  <c r="F114" i="1" s="1"/>
  <c r="F116" i="1"/>
  <c r="D130" i="1"/>
  <c r="F132" i="1"/>
  <c r="E155" i="1"/>
  <c r="D172" i="1"/>
  <c r="D181" i="1" s="1"/>
  <c r="E174" i="1"/>
  <c r="F174" i="1" s="1"/>
  <c r="D62" i="1"/>
  <c r="D58" i="1" s="1"/>
  <c r="D69" i="1"/>
  <c r="D84" i="1"/>
  <c r="D66" i="1" s="1"/>
  <c r="D106" i="1"/>
  <c r="D94" i="1" s="1"/>
  <c r="D93" i="1" s="1"/>
  <c r="D140" i="1"/>
  <c r="E62" i="1"/>
  <c r="F62" i="1" s="1"/>
  <c r="E69" i="1"/>
  <c r="F69" i="1" s="1"/>
  <c r="E84" i="1"/>
  <c r="E106" i="1"/>
  <c r="E140" i="1"/>
  <c r="E162" i="1"/>
  <c r="F79" i="1" l="1"/>
  <c r="F20" i="1"/>
  <c r="F172" i="1"/>
  <c r="F181" i="1"/>
  <c r="D5" i="1"/>
  <c r="D153" i="1" s="1"/>
  <c r="D154" i="1" s="1"/>
  <c r="E18" i="1"/>
  <c r="F162" i="1"/>
  <c r="E66" i="1"/>
  <c r="F66" i="1" s="1"/>
  <c r="E136" i="1"/>
  <c r="F140" i="1"/>
  <c r="E178" i="1"/>
  <c r="F106" i="1"/>
  <c r="E58" i="1"/>
  <c r="F58" i="1" s="1"/>
  <c r="E94" i="1"/>
  <c r="F37" i="1"/>
  <c r="E33" i="1"/>
  <c r="F179" i="1"/>
  <c r="F84" i="1"/>
  <c r="F155" i="1"/>
  <c r="D169" i="1"/>
  <c r="D178" i="1" s="1"/>
  <c r="F94" i="1" l="1"/>
  <c r="E17" i="1"/>
  <c r="F18" i="1"/>
  <c r="F33" i="1"/>
  <c r="E30" i="1"/>
  <c r="F30" i="1" s="1"/>
  <c r="F136" i="1"/>
  <c r="E130" i="1"/>
  <c r="F130" i="1" s="1"/>
  <c r="F178" i="1"/>
  <c r="F169" i="1"/>
  <c r="F17" i="1" l="1"/>
  <c r="E6" i="1"/>
  <c r="E93" i="1"/>
  <c r="F93" i="1" s="1"/>
  <c r="F6" i="1" l="1"/>
  <c r="E5" i="1"/>
  <c r="F5" i="1" l="1"/>
  <c r="E153" i="1"/>
  <c r="F153" i="1" l="1"/>
  <c r="E154" i="1"/>
</calcChain>
</file>

<file path=xl/sharedStrings.xml><?xml version="1.0" encoding="utf-8"?>
<sst xmlns="http://schemas.openxmlformats.org/spreadsheetml/2006/main" count="465" uniqueCount="265">
  <si>
    <t xml:space="preserve"> Наименование субъекта: ГКП на ПХВ "Степногорск - водоканал"  </t>
  </si>
  <si>
    <t>Форма 5.</t>
  </si>
  <si>
    <t xml:space="preserve"> Отчет об исполнении тарифной сметы на услугу по подаче воды по распределительным сетям (хозпитьевая вода)  за 2020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</si>
  <si>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</si>
  <si>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</si>
  <si>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</si>
  <si>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2020 год</t>
  </si>
  <si>
    <t>Фактически сложившиеся показатели тарифной сметы за 2020 год</t>
  </si>
  <si>
    <t>Отклонения, в %</t>
  </si>
  <si>
    <t>Причины отклонения</t>
  </si>
  <si>
    <t>I</t>
  </si>
  <si>
    <t>ЗАТРАТЫ НА ПРОИЗВОДСТВО ТОВАРОВ И  ПРЕДОСТАВЛЕНИЕ УСЛУГ, ВСЕГО</t>
  </si>
  <si>
    <t>тыс.тенге</t>
  </si>
  <si>
    <t>В пределах нормы ( +, - 5 %)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</si>
  <si>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</si>
  <si>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</si>
  <si>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</si>
  <si>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</si>
  <si>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</si>
  <si>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</si>
  <si>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</si>
  <si>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</si>
  <si>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</si>
  <si>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</si>
  <si>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</si>
  <si>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</si>
  <si>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</si>
  <si>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</t>
  </si>
  <si>
    <t xml:space="preserve"> забор воды </t>
  </si>
  <si>
    <t>тыс.м3</t>
  </si>
  <si>
    <t xml:space="preserve">                                           цена 1 м3</t>
  </si>
  <si>
    <t>1.4.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</si>
  <si>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</si>
  <si>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</si>
  <si>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</si>
  <si>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</si>
  <si>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</si>
  <si>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</si>
  <si>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</si>
  <si>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</si>
  <si>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</si>
  <si>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</si>
  <si>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</si>
  <si>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</si>
  <si>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</si>
  <si>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</si>
  <si>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</si>
  <si>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</si>
  <si>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</si>
  <si>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</si>
  <si>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</si>
  <si>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</si>
  <si>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</si>
  <si>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</si>
  <si>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</si>
  <si>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</si>
  <si>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</si>
  <si>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</si>
  <si>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</si>
  <si>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</si>
  <si>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</si>
  <si>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</si>
  <si>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</si>
  <si>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</si>
  <si>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</si>
  <si>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</si>
  <si>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</si>
  <si>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</si>
  <si>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>Услуги по ремонту оборудования, в том числе: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</si>
  <si>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</si>
  <si>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</si>
  <si>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</si>
  <si>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</si>
  <si>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</si>
  <si>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хранению ГСМ</t>
  </si>
  <si>
    <t>5.3.6.</t>
  </si>
  <si>
    <t>Техосмотр</t>
  </si>
  <si>
    <t>Всвязи с вводом на баланс 3 новых едениц техники</t>
  </si>
  <si>
    <t>5.3.7.</t>
  </si>
  <si>
    <t>Утилизация опасных отходов</t>
  </si>
  <si>
    <t xml:space="preserve"> Увеличение объемов образования отработанных ртутьсодержащих ламп</t>
  </si>
  <si>
    <t>5.3.8.</t>
  </si>
  <si>
    <t>Услуги по обследованию ГПМ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</si>
  <si>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</si>
  <si>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</si>
  <si>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</si>
  <si>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</si>
  <si>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</si>
  <si>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</si>
  <si>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</si>
  <si>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</si>
  <si>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</si>
  <si>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</si>
  <si>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</si>
  <si>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</si>
  <si>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</si>
  <si>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</si>
  <si>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</si>
  <si>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</si>
  <si>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</si>
  <si>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</si>
  <si>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</si>
  <si>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</si>
  <si>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</si>
  <si>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</si>
  <si>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</si>
  <si>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</si>
  <si>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</si>
  <si>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</si>
  <si>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</si>
  <si>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</si>
  <si>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</si>
  <si>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</si>
  <si>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</si>
  <si>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</si>
  <si>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</si>
  <si>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</si>
  <si>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</si>
  <si>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</si>
  <si>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техпаспорт, госномер и т.д.</t>
  </si>
  <si>
    <t>7.</t>
  </si>
  <si>
    <t>Прочие затраты, всего</t>
  </si>
  <si>
    <t>7.1.</t>
  </si>
  <si>
    <t>Услуги связи</t>
  </si>
  <si>
    <t>Добавление точки доступа сети интернет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</si>
  <si>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</si>
  <si>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</si>
  <si>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</si>
  <si>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</si>
  <si>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</si>
  <si>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</si>
  <si>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>Увеличение цены поставщика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</si>
  <si>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</si>
  <si>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</si>
  <si>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</si>
  <si>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</si>
  <si>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</si>
  <si>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</si>
  <si>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</si>
  <si>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</si>
  <si>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</si>
  <si>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</si>
  <si>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</si>
  <si>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</si>
  <si>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>Увеличение объемов образования отходов. Сумма договора зависит от фактического объема ТБО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</si>
  <si>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</si>
  <si>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</si>
  <si>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</si>
  <si>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</si>
  <si>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</si>
  <si>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</si>
  <si>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</si>
  <si>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</si>
  <si>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</si>
  <si>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</si>
  <si>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</si>
  <si>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</si>
  <si>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</si>
  <si>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</si>
  <si>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</si>
  <si>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</si>
  <si>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</si>
  <si>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</si>
  <si>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</si>
  <si>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</si>
  <si>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</si>
  <si>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</si>
  <si>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</si>
  <si>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</si>
  <si>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</si>
  <si>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</si>
  <si>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</si>
  <si>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Налоговые платежи и сборы</t>
  </si>
  <si>
    <t>8.6.</t>
  </si>
  <si>
    <t>8.7.</t>
  </si>
  <si>
    <t>Периодическая печать</t>
  </si>
  <si>
    <t>8.8.</t>
  </si>
  <si>
    <t>Решение производственных вопросов по междугородней связи, переход на использование интернет ресурсов для гос закупок, базы монополист и тд.</t>
  </si>
  <si>
    <t>8.9.</t>
  </si>
  <si>
    <t>Банковские услуги</t>
  </si>
  <si>
    <t>8.10.</t>
  </si>
  <si>
    <t xml:space="preserve">Охрана труда и ТБ 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</si>
  <si>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</si>
  <si>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</si>
  <si>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</si>
  <si>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</si>
  <si>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Плакаты, знаки и планы по ТБ (АУП)</t>
  </si>
  <si>
    <t>8.11.</t>
  </si>
  <si>
    <t xml:space="preserve">Услуги сторонних организаций, в т.ч. 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</si>
  <si>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</si>
  <si>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</si>
  <si>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</si>
  <si>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</si>
  <si>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</si>
  <si>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</si>
  <si>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</si>
  <si>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,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</si>
  <si>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</si>
  <si>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</si>
  <si>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</si>
  <si>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</si>
  <si>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Абонентное обслуживание БД "Закон"</t>
  </si>
  <si>
    <t>Услуги нотариуса</t>
  </si>
  <si>
    <t>Коммунальные услуги</t>
  </si>
  <si>
    <t>Увеличении тарифов поставщика на электро и тепловую энергию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</si>
  <si>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</si>
  <si>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</si>
  <si>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</si>
  <si>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</si>
  <si>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</si>
  <si>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</si>
  <si>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</si>
  <si>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</si>
  <si>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</si>
  <si>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</si>
  <si>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</si>
  <si>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</si>
  <si>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</si>
  <si>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</si>
  <si>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</si>
  <si>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</si>
  <si>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</si>
  <si>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</si>
  <si>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</si>
  <si>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</si>
  <si>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</si>
  <si>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</si>
  <si>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</si>
  <si>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</si>
  <si>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</si>
  <si>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</si>
  <si>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</si>
  <si>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>Увеличение объемов потребления</t>
  </si>
  <si>
    <t xml:space="preserve">   в стоимостном выражении </t>
  </si>
  <si>
    <t>VIII</t>
  </si>
  <si>
    <t>Тариф (без НДС)</t>
  </si>
  <si>
    <t>тг/куб.м</t>
  </si>
  <si>
    <t>ОБЪЕМ НА ОБРАБОТКУ с полными потерями</t>
  </si>
  <si>
    <t>тыс. м3</t>
  </si>
  <si>
    <t>НТП</t>
  </si>
  <si>
    <t>%</t>
  </si>
  <si>
    <t xml:space="preserve"> Собств Нужды </t>
  </si>
  <si>
    <t>Хозпитьевая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</si>
  <si>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</si>
  <si>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</si>
  <si>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</si>
  <si>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</si>
  <si>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</si>
  <si>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</si>
  <si>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</si>
  <si>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</si>
  <si>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</si>
  <si>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</si>
  <si>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</si>
  <si>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</si>
  <si>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</si>
  <si>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</si>
  <si>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</si>
  <si>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</si>
  <si>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</si>
  <si>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</si>
  <si>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</si>
  <si>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Руководитель_______________________________________ Гетманов А.С.</t>
  </si>
  <si>
    <t>Главный бухгалтер___________________________________Щербинина И.П.</t>
  </si>
  <si>
    <t>Начальник ПЭО_____________________________________Дорошенко О.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</si>
</sst>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6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8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/>
    </xf>
    <xf numFmtId="43" fontId="3" fillId="2" borderId="13" xfId="1" applyFont="1" applyFill="1" applyBorder="1" applyAlignment="1">
      <alignment horizontal="left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0" borderId="14" xfId="1" applyFont="1" applyFill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left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4" xfId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right" vertical="center" wrapText="1"/>
    </xf>
    <xf numFmtId="43" fontId="8" fillId="2" borderId="13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2" borderId="13" xfId="2" applyFont="1" applyFill="1" applyBorder="1" applyAlignment="1">
      <alignment horizontal="center" vertical="center"/>
    </xf>
    <xf numFmtId="43" fontId="8" fillId="0" borderId="14" xfId="1" applyFont="1" applyFill="1" applyBorder="1" applyAlignment="1">
      <alignment horizontal="center" vertical="center" wrapText="1"/>
    </xf>
    <xf numFmtId="43" fontId="8" fillId="2" borderId="0" xfId="1" applyFont="1" applyFill="1" applyAlignment="1">
      <alignment vertical="center"/>
    </xf>
    <xf numFmtId="43" fontId="4" fillId="2" borderId="13" xfId="2" applyFont="1" applyFill="1" applyBorder="1" applyAlignment="1">
      <alignment horizontal="center" vertical="center"/>
    </xf>
    <xf numFmtId="43" fontId="9" fillId="2" borderId="12" xfId="1" applyFont="1" applyFill="1" applyBorder="1" applyAlignment="1">
      <alignment horizontal="center" vertical="center"/>
    </xf>
    <xf numFmtId="43" fontId="9" fillId="2" borderId="13" xfId="1" applyFont="1" applyFill="1" applyBorder="1" applyAlignment="1">
      <alignment horizontal="right" vertical="center" wrapText="1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2" borderId="13" xfId="2" applyFont="1" applyFill="1" applyBorder="1" applyAlignment="1">
      <alignment horizontal="center" vertical="center"/>
    </xf>
    <xf numFmtId="43" fontId="9" fillId="0" borderId="14" xfId="1" applyFont="1" applyFill="1" applyBorder="1" applyAlignment="1">
      <alignment horizontal="center" vertical="center" wrapText="1"/>
    </xf>
    <xf numFmtId="43" fontId="9" fillId="2" borderId="0" xfId="1" applyFont="1" applyFill="1" applyAlignment="1">
      <alignment vertical="center"/>
    </xf>
    <xf numFmtId="43" fontId="9" fillId="2" borderId="13" xfId="1" applyFont="1" applyFill="1" applyBorder="1" applyAlignment="1">
      <alignment horizontal="center" vertical="center"/>
    </xf>
    <xf numFmtId="164" fontId="4" fillId="2" borderId="0" xfId="1" applyNumberFormat="1" applyFont="1" applyFill="1" applyAlignment="1">
      <alignment vertical="center"/>
    </xf>
    <xf numFmtId="49" fontId="4" fillId="2" borderId="12" xfId="1" applyNumberFormat="1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43" fontId="3" fillId="2" borderId="13" xfId="2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left" vertical="center"/>
    </xf>
    <xf numFmtId="43" fontId="8" fillId="2" borderId="13" xfId="1" applyFont="1" applyFill="1" applyBorder="1" applyAlignment="1">
      <alignment horizontal="right" vertical="center"/>
    </xf>
    <xf numFmtId="43" fontId="7" fillId="2" borderId="18" xfId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164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43" fontId="4" fillId="2" borderId="10" xfId="2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43" fontId="7" fillId="2" borderId="18" xfId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 wrapText="1"/>
    </xf>
    <xf numFmtId="43" fontId="4" fillId="2" borderId="13" xfId="2" applyFont="1" applyFill="1" applyBorder="1" applyAlignment="1">
      <alignment horizontal="left" vertical="center" wrapText="1"/>
    </xf>
    <xf numFmtId="43" fontId="10" fillId="2" borderId="0" xfId="1" applyFont="1" applyFill="1" applyAlignment="1">
      <alignment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3" xfId="1" applyFont="1" applyFill="1" applyBorder="1" applyAlignment="1">
      <alignment vertical="center" wrapText="1"/>
    </xf>
    <xf numFmtId="164" fontId="8" fillId="2" borderId="0" xfId="1" applyNumberFormat="1" applyFont="1" applyFill="1" applyAlignment="1">
      <alignment vertical="center"/>
    </xf>
    <xf numFmtId="43" fontId="4" fillId="2" borderId="19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43" fontId="4" fillId="2" borderId="20" xfId="1" applyFont="1" applyFill="1" applyBorder="1" applyAlignment="1">
      <alignment horizontal="center" vertical="center" wrapText="1"/>
    </xf>
    <xf numFmtId="43" fontId="4" fillId="2" borderId="20" xfId="2" applyFont="1" applyFill="1" applyBorder="1" applyAlignment="1">
      <alignment horizontal="center" vertical="center"/>
    </xf>
    <xf numFmtId="43" fontId="4" fillId="0" borderId="21" xfId="1" applyFont="1" applyFill="1" applyBorder="1" applyAlignment="1">
      <alignment horizontal="center" vertical="center" wrapText="1"/>
    </xf>
    <xf numFmtId="43" fontId="3" fillId="2" borderId="23" xfId="1" applyFont="1" applyFill="1" applyBorder="1" applyAlignment="1">
      <alignment horizontal="center" vertical="center"/>
    </xf>
    <xf numFmtId="43" fontId="3" fillId="2" borderId="24" xfId="1" applyFont="1" applyFill="1" applyBorder="1" applyAlignment="1">
      <alignment horizontal="left" vertical="center" wrapText="1"/>
    </xf>
    <xf numFmtId="43" fontId="3" fillId="2" borderId="24" xfId="1" applyFont="1" applyFill="1" applyBorder="1" applyAlignment="1">
      <alignment horizontal="center" vertical="center" wrapText="1"/>
    </xf>
    <xf numFmtId="43" fontId="3" fillId="0" borderId="25" xfId="1" applyFont="1" applyFill="1" applyBorder="1" applyAlignment="1">
      <alignment horizontal="center" vertical="center" wrapText="1"/>
    </xf>
    <xf numFmtId="43" fontId="4" fillId="2" borderId="20" xfId="1" applyFont="1" applyFill="1" applyBorder="1" applyAlignment="1">
      <alignment horizontal="left" vertical="center" wrapText="1"/>
    </xf>
    <xf numFmtId="43" fontId="7" fillId="2" borderId="26" xfId="1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horizontal="center" vertical="center"/>
    </xf>
    <xf numFmtId="43" fontId="10" fillId="2" borderId="7" xfId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center" vertical="center" wrapText="1"/>
    </xf>
    <xf numFmtId="43" fontId="10" fillId="0" borderId="7" xfId="1" applyFont="1" applyFill="1" applyBorder="1" applyAlignment="1">
      <alignment horizontal="center" vertical="center" wrapText="1"/>
    </xf>
    <xf numFmtId="43" fontId="10" fillId="0" borderId="27" xfId="1" applyFont="1" applyFill="1" applyBorder="1" applyAlignment="1">
      <alignment horizontal="center" vertical="center" wrapText="1"/>
    </xf>
    <xf numFmtId="43" fontId="11" fillId="2" borderId="8" xfId="1" applyFont="1" applyFill="1" applyBorder="1" applyAlignment="1">
      <alignment horizontal="center" vertical="center"/>
    </xf>
    <xf numFmtId="43" fontId="10" fillId="2" borderId="23" xfId="1" applyFont="1" applyFill="1" applyBorder="1" applyAlignment="1">
      <alignment horizontal="center" vertical="center"/>
    </xf>
    <xf numFmtId="43" fontId="4" fillId="2" borderId="24" xfId="1" applyFont="1" applyFill="1" applyBorder="1" applyAlignment="1">
      <alignment horizontal="left" vertical="center" wrapText="1"/>
    </xf>
    <xf numFmtId="43" fontId="4" fillId="2" borderId="24" xfId="1" applyFont="1" applyFill="1" applyBorder="1" applyAlignment="1">
      <alignment horizontal="center" vertical="center" wrapText="1"/>
    </xf>
    <xf numFmtId="43" fontId="4" fillId="2" borderId="24" xfId="2" applyFont="1" applyFill="1" applyBorder="1" applyAlignment="1">
      <alignment horizontal="center" vertical="center"/>
    </xf>
    <xf numFmtId="43" fontId="4" fillId="0" borderId="25" xfId="1" applyFont="1" applyFill="1" applyBorder="1" applyAlignment="1">
      <alignment horizontal="center" vertical="center" wrapText="1"/>
    </xf>
    <xf numFmtId="43" fontId="7" fillId="2" borderId="28" xfId="1" applyFont="1" applyFill="1" applyBorder="1" applyAlignment="1">
      <alignment horizontal="center" vertical="center"/>
    </xf>
    <xf numFmtId="43" fontId="12" fillId="2" borderId="0" xfId="1" applyFont="1" applyFill="1" applyAlignment="1">
      <alignment vertical="center"/>
    </xf>
    <xf numFmtId="43" fontId="10" fillId="2" borderId="12" xfId="1" applyFont="1" applyFill="1" applyBorder="1" applyAlignment="1">
      <alignment horizontal="center" vertical="center"/>
    </xf>
    <xf numFmtId="43" fontId="13" fillId="2" borderId="18" xfId="1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horizontal="center" vertical="center" wrapText="1"/>
    </xf>
    <xf numFmtId="43" fontId="14" fillId="2" borderId="13" xfId="1" applyFont="1" applyFill="1" applyBorder="1" applyAlignment="1">
      <alignment horizontal="left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center" vertical="center"/>
    </xf>
    <xf numFmtId="164" fontId="4" fillId="2" borderId="20" xfId="1" applyNumberFormat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vertical="center"/>
    </xf>
    <xf numFmtId="43" fontId="4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4" fillId="2" borderId="0" xfId="2" applyFont="1" applyFill="1" applyAlignment="1">
      <alignment vertical="center"/>
    </xf>
    <xf numFmtId="43" fontId="4" fillId="2" borderId="0" xfId="1" applyFont="1" applyFill="1" applyAlignment="1">
      <alignment horizontal="center" vertical="center"/>
    </xf>
    <xf numFmtId="43" fontId="3" fillId="2" borderId="1" xfId="2" applyFont="1" applyFill="1" applyBorder="1" applyAlignment="1">
      <alignment vertical="center" wrapText="1"/>
    </xf>
    <xf numFmtId="43" fontId="3" fillId="2" borderId="0" xfId="1" applyFont="1" applyFill="1" applyAlignment="1">
      <alignment horizontal="center" vertical="center"/>
    </xf>
    <xf numFmtId="43" fontId="3" fillId="2" borderId="1" xfId="2" applyFont="1" applyFill="1" applyBorder="1" applyAlignment="1">
      <alignment horizontal="center" vertical="center" wrapText="1"/>
    </xf>
    <xf numFmtId="43" fontId="7" fillId="2" borderId="17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43" fontId="7" fillId="2" borderId="16" xfId="1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/>
    </xf>
    <xf numFmtId="43" fontId="7" fillId="2" borderId="22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</cellXfs>
  <cellStyles count="3">
    <cellStyle name="Обычный" xfId="0" builtinId="0"/>
    <cellStyle name="Финансовый" xfId="1" builtinId="3"/>
    <cellStyle name="Финансовый 2" xfId="2" xr:uid="{A45B26E0-22EC-4BAD-883A-E555A2068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0%20&#1075;&#1086;&#1076;/&#1074;&#1086;&#1076;&#1086;&#1082;&#1072;&#1085;&#1072;&#1083;/&#1089;&#1084;&#1077;&#1090;&#1099;/&#1057;&#1052;&#1045;&#1058;&#1040;%20&#1080;&#1089;&#1087;&#1086;&#1083;&#1085;&#1077;&#1085;&#1080;&#1077;%202020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0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</sheetNames>
    <sheetDataSet>
      <sheetData sheetId="0"/>
      <sheetData sheetId="1"/>
      <sheetData sheetId="2">
        <row r="7">
          <cell r="D7">
            <v>21782.905505483825</v>
          </cell>
          <cell r="E7">
            <v>21581.896143488048</v>
          </cell>
        </row>
        <row r="8">
          <cell r="D8">
            <v>2483.72979544186</v>
          </cell>
          <cell r="E8">
            <v>2398.8564568464949</v>
          </cell>
        </row>
        <row r="9">
          <cell r="D9">
            <v>27901.226041403999</v>
          </cell>
          <cell r="E9">
            <v>27505.945927085453</v>
          </cell>
        </row>
        <row r="11">
          <cell r="D11">
            <v>3132.9279999999999</v>
          </cell>
          <cell r="E11">
            <v>3046.4339999999993</v>
          </cell>
        </row>
        <row r="12">
          <cell r="E12">
            <v>15.547527036528608</v>
          </cell>
        </row>
        <row r="17">
          <cell r="D17">
            <v>5526.89</v>
          </cell>
        </row>
        <row r="18">
          <cell r="D18">
            <v>38.660070516014507</v>
          </cell>
          <cell r="E18">
            <v>38.659999999999997</v>
          </cell>
        </row>
        <row r="20">
          <cell r="D20">
            <v>191301.21330369354</v>
          </cell>
          <cell r="E20">
            <v>185006.81977528089</v>
          </cell>
        </row>
        <row r="21">
          <cell r="D21">
            <v>16356.2537374658</v>
          </cell>
          <cell r="E21">
            <v>16326.131924133984</v>
          </cell>
        </row>
        <row r="22">
          <cell r="D22">
            <v>2600.9161933496516</v>
          </cell>
          <cell r="E22">
            <v>2570.6207473314221</v>
          </cell>
        </row>
        <row r="24">
          <cell r="D24">
            <v>6768.74</v>
          </cell>
          <cell r="E24">
            <v>6768.7365</v>
          </cell>
        </row>
        <row r="25">
          <cell r="D25">
            <v>219.65</v>
          </cell>
          <cell r="E25">
            <v>219.65</v>
          </cell>
        </row>
        <row r="26">
          <cell r="D26">
            <v>3483.4415293911006</v>
          </cell>
          <cell r="E26">
            <v>3650.4885599999998</v>
          </cell>
        </row>
        <row r="30">
          <cell r="D30">
            <v>560.04913821910338</v>
          </cell>
          <cell r="E30">
            <v>560.04914353215861</v>
          </cell>
        </row>
        <row r="31">
          <cell r="D31">
            <v>14653.184163847089</v>
          </cell>
          <cell r="E31">
            <v>14002.459239850821</v>
          </cell>
        </row>
        <row r="33">
          <cell r="D33">
            <v>0</v>
          </cell>
          <cell r="E33">
            <v>0</v>
          </cell>
        </row>
        <row r="34">
          <cell r="D34">
            <v>94.00626680323515</v>
          </cell>
          <cell r="E34">
            <v>94.006272171187589</v>
          </cell>
        </row>
        <row r="35">
          <cell r="D35">
            <v>143.56405752114514</v>
          </cell>
          <cell r="E35">
            <v>143.56415046924724</v>
          </cell>
        </row>
        <row r="37">
          <cell r="D37">
            <v>1556.7433716764417</v>
          </cell>
          <cell r="E37">
            <v>1556.7433667336147</v>
          </cell>
        </row>
        <row r="38">
          <cell r="D38">
            <v>767.42707045840029</v>
          </cell>
          <cell r="E38">
            <v>767.42706367138874</v>
          </cell>
        </row>
        <row r="40">
          <cell r="D40">
            <v>833.86315345949151</v>
          </cell>
          <cell r="E40">
            <v>833.86315345949151</v>
          </cell>
        </row>
        <row r="41">
          <cell r="D41">
            <v>0</v>
          </cell>
        </row>
        <row r="42">
          <cell r="D42">
            <v>82.191693713982914</v>
          </cell>
          <cell r="E42">
            <v>88.062528979267412</v>
          </cell>
        </row>
        <row r="43">
          <cell r="D43">
            <v>95.91151550165084</v>
          </cell>
          <cell r="E43">
            <v>104.16654878218537</v>
          </cell>
        </row>
        <row r="44">
          <cell r="D44">
            <v>1268.544495383363</v>
          </cell>
          <cell r="E44">
            <v>1268.5445015724415</v>
          </cell>
        </row>
        <row r="45">
          <cell r="D45">
            <v>708.78</v>
          </cell>
          <cell r="E45">
            <v>708.78</v>
          </cell>
        </row>
        <row r="46">
          <cell r="D46">
            <v>0</v>
          </cell>
          <cell r="E46">
            <v>0</v>
          </cell>
        </row>
        <row r="47">
          <cell r="D47">
            <v>19</v>
          </cell>
          <cell r="E47">
            <v>19</v>
          </cell>
        </row>
        <row r="48">
          <cell r="D48">
            <v>9.3915272338910629</v>
          </cell>
          <cell r="E48">
            <v>9.3915272338910629</v>
          </cell>
        </row>
        <row r="49">
          <cell r="D49">
            <v>677.18057144304362</v>
          </cell>
          <cell r="E49">
            <v>677.18057144304362</v>
          </cell>
        </row>
        <row r="50">
          <cell r="D50">
            <v>56.515766698160625</v>
          </cell>
          <cell r="E50">
            <v>56.515401439340643</v>
          </cell>
        </row>
        <row r="51">
          <cell r="D51">
            <v>272.15718792634601</v>
          </cell>
          <cell r="E51">
            <v>272.15718792634601</v>
          </cell>
        </row>
        <row r="52">
          <cell r="D52">
            <v>4780</v>
          </cell>
          <cell r="E52">
            <v>4780</v>
          </cell>
        </row>
        <row r="53">
          <cell r="D53">
            <v>131.1</v>
          </cell>
          <cell r="E53">
            <v>131.1</v>
          </cell>
        </row>
        <row r="54">
          <cell r="D54">
            <v>279.69457375833952</v>
          </cell>
          <cell r="E54">
            <v>279.6945685952557</v>
          </cell>
        </row>
        <row r="55">
          <cell r="D55">
            <v>523.35925708661034</v>
          </cell>
          <cell r="E55">
            <v>523.3592770355051</v>
          </cell>
        </row>
        <row r="56">
          <cell r="D56">
            <v>0</v>
          </cell>
          <cell r="E56">
            <v>0</v>
          </cell>
        </row>
        <row r="58">
          <cell r="D58">
            <v>733.85104549465098</v>
          </cell>
          <cell r="E58">
            <v>733.85104549465098</v>
          </cell>
        </row>
        <row r="59">
          <cell r="D59">
            <v>307.80687103868888</v>
          </cell>
          <cell r="E59">
            <v>312.82527502228237</v>
          </cell>
        </row>
        <row r="60">
          <cell r="D60">
            <v>19.446455319001799</v>
          </cell>
          <cell r="E60">
            <v>19.446455319001799</v>
          </cell>
        </row>
        <row r="62">
          <cell r="D62">
            <v>411.72774901026014</v>
          </cell>
          <cell r="E62">
            <v>413.6194490206239</v>
          </cell>
        </row>
        <row r="63">
          <cell r="D63">
            <v>381.78946611893497</v>
          </cell>
          <cell r="E63">
            <v>396.32453614568465</v>
          </cell>
        </row>
        <row r="64">
          <cell r="D64">
            <v>11.686880149253732</v>
          </cell>
          <cell r="E64">
            <v>11.686885041044777</v>
          </cell>
        </row>
        <row r="66">
          <cell r="D66">
            <v>93.086632546443255</v>
          </cell>
          <cell r="E66">
            <v>100.8438380555903</v>
          </cell>
        </row>
        <row r="67">
          <cell r="D67">
            <v>127.68195652173911</v>
          </cell>
          <cell r="E67">
            <v>130.61717391304344</v>
          </cell>
        </row>
        <row r="69">
          <cell r="D69">
            <v>2616.1080423127091</v>
          </cell>
          <cell r="E69">
            <v>2546.729992466524</v>
          </cell>
        </row>
        <row r="70">
          <cell r="D70">
            <v>599.35175968925341</v>
          </cell>
          <cell r="E70">
            <v>655.11081048769961</v>
          </cell>
        </row>
        <row r="71">
          <cell r="D71">
            <v>2190.1121101330527</v>
          </cell>
          <cell r="E71">
            <v>2326.9779823244467</v>
          </cell>
        </row>
        <row r="72">
          <cell r="D72">
            <v>1259.3731440704569</v>
          </cell>
          <cell r="E72">
            <v>1259.3731440704569</v>
          </cell>
        </row>
        <row r="73">
          <cell r="D73">
            <v>2873.4645780433775</v>
          </cell>
          <cell r="E73">
            <v>3032.3927328111304</v>
          </cell>
        </row>
        <row r="74">
          <cell r="D74">
            <v>185.40452446776652</v>
          </cell>
          <cell r="E74">
            <v>207.36380172720061</v>
          </cell>
        </row>
        <row r="75">
          <cell r="D75">
            <v>325.22427024966009</v>
          </cell>
          <cell r="E75">
            <v>325.22427612776698</v>
          </cell>
        </row>
        <row r="76">
          <cell r="D76">
            <v>202.54475146189259</v>
          </cell>
          <cell r="E76">
            <v>202.54475146189259</v>
          </cell>
        </row>
        <row r="77">
          <cell r="D77">
            <v>0</v>
          </cell>
          <cell r="E77">
            <v>0</v>
          </cell>
        </row>
        <row r="79">
          <cell r="D79">
            <v>84.052398875437504</v>
          </cell>
          <cell r="E79">
            <v>84.052398875437504</v>
          </cell>
        </row>
        <row r="80">
          <cell r="D80">
            <v>173.01566399710566</v>
          </cell>
          <cell r="E80">
            <v>194.78793390919631</v>
          </cell>
        </row>
        <row r="81">
          <cell r="D81">
            <v>7373.458859618002</v>
          </cell>
          <cell r="E81">
            <v>7400.45</v>
          </cell>
        </row>
        <row r="82">
          <cell r="D82">
            <v>47094.052800000005</v>
          </cell>
          <cell r="E82">
            <v>49135.66</v>
          </cell>
        </row>
        <row r="84">
          <cell r="D84">
            <v>558.60513823166275</v>
          </cell>
          <cell r="E84">
            <v>564.80691267579527</v>
          </cell>
        </row>
        <row r="85">
          <cell r="D85">
            <v>1950.936765606157</v>
          </cell>
          <cell r="E85">
            <v>1950.9367704981789</v>
          </cell>
        </row>
        <row r="86">
          <cell r="D86">
            <v>128.03378265349656</v>
          </cell>
          <cell r="E86">
            <v>128.03380711390994</v>
          </cell>
        </row>
        <row r="87">
          <cell r="D87">
            <v>183.90158196204246</v>
          </cell>
          <cell r="E87">
            <v>190.35943247481214</v>
          </cell>
        </row>
        <row r="89">
          <cell r="D89">
            <v>879.2508376919335</v>
          </cell>
          <cell r="E89">
            <v>879.75196132278757</v>
          </cell>
        </row>
        <row r="90">
          <cell r="D90">
            <v>3153.280513155577</v>
          </cell>
          <cell r="E90">
            <v>3153.2805816434716</v>
          </cell>
        </row>
        <row r="91">
          <cell r="D91">
            <v>1259.0301484582621</v>
          </cell>
          <cell r="E91">
            <v>1259.0301557357654</v>
          </cell>
        </row>
        <row r="94">
          <cell r="D94">
            <v>14077.536</v>
          </cell>
          <cell r="E94">
            <v>14340.488414540603</v>
          </cell>
        </row>
        <row r="95">
          <cell r="D95">
            <v>1203.629328</v>
          </cell>
          <cell r="E95">
            <v>1224.3317524416002</v>
          </cell>
        </row>
        <row r="96">
          <cell r="D96">
            <v>188.66424457633846</v>
          </cell>
          <cell r="E96">
            <v>193.79591202881485</v>
          </cell>
        </row>
        <row r="98">
          <cell r="D98">
            <v>34.584000000000003</v>
          </cell>
          <cell r="E98">
            <v>34.584000000000003</v>
          </cell>
        </row>
        <row r="100">
          <cell r="D100">
            <v>0</v>
          </cell>
        </row>
        <row r="101">
          <cell r="D101">
            <v>129.39379653439553</v>
          </cell>
          <cell r="E101">
            <v>134.53041227583657</v>
          </cell>
        </row>
        <row r="102">
          <cell r="D102">
            <v>84.890447337615171</v>
          </cell>
          <cell r="E102">
            <v>97.69308701703433</v>
          </cell>
        </row>
        <row r="103">
          <cell r="D103">
            <v>561.03165264897439</v>
          </cell>
          <cell r="E103">
            <v>678.08984530460498</v>
          </cell>
        </row>
        <row r="104">
          <cell r="D104">
            <v>633.38508083584043</v>
          </cell>
          <cell r="E104">
            <v>631.36756541535772</v>
          </cell>
        </row>
        <row r="106">
          <cell r="D106">
            <v>69.898099762470309</v>
          </cell>
          <cell r="E106">
            <v>69.898099762470309</v>
          </cell>
        </row>
        <row r="107">
          <cell r="D107">
            <v>2.723470307167235</v>
          </cell>
          <cell r="E107">
            <v>2.6769970420932876</v>
          </cell>
        </row>
        <row r="108">
          <cell r="D108">
            <v>106.38866180963571</v>
          </cell>
          <cell r="E108">
            <v>107.17276929103015</v>
          </cell>
        </row>
        <row r="109">
          <cell r="D109">
            <v>11.962674948524366</v>
          </cell>
          <cell r="E109">
            <v>13.3235161061542</v>
          </cell>
        </row>
        <row r="112">
          <cell r="D112">
            <v>3637.9445452807363</v>
          </cell>
          <cell r="E112">
            <v>3609.7655761734218</v>
          </cell>
        </row>
        <row r="114">
          <cell r="D114">
            <v>92.460885830716819</v>
          </cell>
          <cell r="E114">
            <v>92.460885830716819</v>
          </cell>
        </row>
        <row r="115">
          <cell r="D115">
            <v>45.157870575408843</v>
          </cell>
          <cell r="E115">
            <v>46.804454284849001</v>
          </cell>
        </row>
        <row r="116">
          <cell r="D116">
            <v>809.0860692133399</v>
          </cell>
          <cell r="E116">
            <v>847.11951494087668</v>
          </cell>
        </row>
        <row r="117">
          <cell r="D117">
            <v>44.625439629005051</v>
          </cell>
          <cell r="E117">
            <v>46.393490893760536</v>
          </cell>
        </row>
        <row r="118">
          <cell r="D118">
            <v>155.05913645667738</v>
          </cell>
          <cell r="E118">
            <v>152.61321185805971</v>
          </cell>
        </row>
        <row r="120">
          <cell r="D120">
            <v>1448.1807474037557</v>
          </cell>
          <cell r="E120">
            <v>1461.6771775335158</v>
          </cell>
        </row>
        <row r="121">
          <cell r="D121">
            <v>74.193206028696196</v>
          </cell>
          <cell r="E121">
            <v>74.195113938864637</v>
          </cell>
        </row>
        <row r="122">
          <cell r="D122">
            <v>104.83702017738761</v>
          </cell>
          <cell r="E122">
            <v>115.09817223143483</v>
          </cell>
        </row>
        <row r="123">
          <cell r="D123">
            <v>689.81760084925679</v>
          </cell>
          <cell r="E123">
            <v>689.81760574133057</v>
          </cell>
        </row>
        <row r="125">
          <cell r="D125">
            <v>195.68811800940182</v>
          </cell>
          <cell r="E125">
            <v>205.47350235046198</v>
          </cell>
        </row>
        <row r="126">
          <cell r="D126">
            <v>962.21516619484123</v>
          </cell>
          <cell r="E126">
            <v>1150.4717468187864</v>
          </cell>
        </row>
        <row r="127">
          <cell r="D127">
            <v>217.37160023678038</v>
          </cell>
          <cell r="E127">
            <v>217.37165404768623</v>
          </cell>
        </row>
        <row r="128">
          <cell r="D128">
            <v>14.174931915445468</v>
          </cell>
          <cell r="E128">
            <v>14.174873220075218</v>
          </cell>
        </row>
        <row r="130">
          <cell r="D130">
            <v>3550.8789959086075</v>
          </cell>
          <cell r="E130">
            <v>3582.9199999999996</v>
          </cell>
        </row>
        <row r="131">
          <cell r="D131">
            <v>303.60015415018597</v>
          </cell>
          <cell r="E131">
            <v>305.72535522923727</v>
          </cell>
        </row>
        <row r="132">
          <cell r="D132">
            <v>47.936866444766203</v>
          </cell>
          <cell r="E132">
            <v>48.751793174327226</v>
          </cell>
        </row>
        <row r="133">
          <cell r="D133">
            <v>165.77174645730184</v>
          </cell>
          <cell r="E133">
            <v>165.48651715965116</v>
          </cell>
        </row>
        <row r="134">
          <cell r="D134">
            <v>15.166</v>
          </cell>
          <cell r="E134">
            <v>15.166</v>
          </cell>
        </row>
        <row r="136">
          <cell r="D136">
            <v>0</v>
          </cell>
        </row>
        <row r="137">
          <cell r="D137">
            <v>6.2748371516213872</v>
          </cell>
          <cell r="E137">
            <v>6.0424357756354077</v>
          </cell>
        </row>
        <row r="138">
          <cell r="D138">
            <v>106.6956297954348</v>
          </cell>
          <cell r="E138">
            <v>106.88997688018326</v>
          </cell>
        </row>
        <row r="140">
          <cell r="D140">
            <v>69.851228813559331</v>
          </cell>
          <cell r="E140">
            <v>69.851233703389838</v>
          </cell>
        </row>
        <row r="141">
          <cell r="D141">
            <v>10.551980394419859</v>
          </cell>
          <cell r="E141">
            <v>10.695543006330887</v>
          </cell>
        </row>
        <row r="142">
          <cell r="D142">
            <v>30.27571567436209</v>
          </cell>
          <cell r="E142">
            <v>30.275720566221146</v>
          </cell>
        </row>
        <row r="143">
          <cell r="D143">
            <v>24.531506999999998</v>
          </cell>
          <cell r="E143">
            <v>24.827344500000002</v>
          </cell>
        </row>
        <row r="144">
          <cell r="D144">
            <v>495.07819226254395</v>
          </cell>
          <cell r="E144">
            <v>495.07819226254395</v>
          </cell>
        </row>
        <row r="145">
          <cell r="D145">
            <v>1267.0280000000002</v>
          </cell>
          <cell r="E145">
            <v>1267.0280000000002</v>
          </cell>
        </row>
        <row r="146">
          <cell r="D146">
            <v>630.00409185771832</v>
          </cell>
          <cell r="E146">
            <v>653.13278845861589</v>
          </cell>
        </row>
        <row r="147">
          <cell r="D147">
            <v>22.053434258480518</v>
          </cell>
          <cell r="E147">
            <v>22.053444042612838</v>
          </cell>
        </row>
        <row r="148">
          <cell r="D148">
            <v>35.033000617283953</v>
          </cell>
          <cell r="E148">
            <v>35.033025077160495</v>
          </cell>
        </row>
        <row r="149">
          <cell r="D149">
            <v>3.3749473684210534</v>
          </cell>
          <cell r="E149">
            <v>3.3749473684210534</v>
          </cell>
        </row>
        <row r="151">
          <cell r="D151">
            <v>0</v>
          </cell>
          <cell r="E151">
            <v>0</v>
          </cell>
        </row>
        <row r="158">
          <cell r="D158">
            <v>3913.6874200000002</v>
          </cell>
          <cell r="E158">
            <v>4214.5553200000004</v>
          </cell>
        </row>
        <row r="159">
          <cell r="D159">
            <v>670576.41673472745</v>
          </cell>
          <cell r="E159">
            <v>677493.94334</v>
          </cell>
        </row>
        <row r="162">
          <cell r="D162">
            <v>1138.47</v>
          </cell>
          <cell r="E162">
            <v>1168.9053799999999</v>
          </cell>
        </row>
        <row r="163">
          <cell r="D163">
            <v>19.600000000000001</v>
          </cell>
          <cell r="E163">
            <v>19.600000000000001</v>
          </cell>
        </row>
        <row r="164">
          <cell r="D164">
            <v>474.74</v>
          </cell>
          <cell r="E164">
            <v>475.64400000000001</v>
          </cell>
        </row>
        <row r="165">
          <cell r="D165">
            <v>3913.69</v>
          </cell>
          <cell r="E165">
            <v>4214.5553200000004</v>
          </cell>
        </row>
        <row r="175">
          <cell r="D175">
            <v>190</v>
          </cell>
          <cell r="E175">
            <v>184</v>
          </cell>
        </row>
        <row r="176">
          <cell r="D176">
            <v>11</v>
          </cell>
          <cell r="E176">
            <v>11</v>
          </cell>
        </row>
        <row r="177">
          <cell r="D177">
            <v>4</v>
          </cell>
          <cell r="E177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D185-823C-42D0-9BA3-BF4B1F08FEDB}">
  <sheetPr>
    <tabColor theme="3" tint="0.39997558519241921"/>
  </sheetPr>
  <dimension ref="A1:J388"/>
  <sheetViews>
    <sheetView tabSelected="1" view="pageBreakPreview" zoomScale="72" zoomScaleNormal="72" zoomScaleSheetLayoutView="72" workbookViewId="0">
      <selection sqref="A1:E1"/>
    </sheetView>
  </sheetViews>
  <sheetFormatPr defaultColWidth="9.33203125" defaultRowHeight="17.25" customHeight="1" x14ac:dyDescent="0.25"/>
  <cols>
    <col min="1" max="1" width="8.109375" style="104" customWidth="1"/>
    <col min="2" max="2" width="56.33203125" style="2" customWidth="1"/>
    <col min="3" max="4" width="16" style="104" customWidth="1"/>
    <col min="5" max="5" width="19.33203125" style="101" customWidth="1"/>
    <col min="6" max="6" width="17.6640625" style="103" customWidth="1"/>
    <col min="7" max="7" width="55.44140625" style="2" hidden="1" customWidth="1"/>
    <col min="8" max="8" width="15.6640625" style="2" bestFit="1" customWidth="1"/>
    <col min="9" max="9" width="14.109375" style="2" bestFit="1" customWidth="1"/>
    <col min="10" max="10" width="24.21875" style="2" bestFit="1" customWidth="1"/>
    <col min="11" max="11" width="25.5546875" style="2" customWidth="1"/>
    <col min="12" max="256" width="9.33203125" style="2"/>
    <col min="257" max="257" width="8.109375" style="2" customWidth="1"/>
    <col min="258" max="258" width="56.33203125" style="2" customWidth="1"/>
    <col min="259" max="260" width="16" style="2" customWidth="1"/>
    <col min="261" max="261" width="19.33203125" style="2" customWidth="1"/>
    <col min="262" max="262" width="17.6640625" style="2" customWidth="1"/>
    <col min="263" max="263" width="55.44140625" style="2" customWidth="1"/>
    <col min="264" max="264" width="15.6640625" style="2" bestFit="1" customWidth="1"/>
    <col min="265" max="265" width="14.109375" style="2" bestFit="1" customWidth="1"/>
    <col min="266" max="266" width="24.21875" style="2" bestFit="1" customWidth="1"/>
    <col min="267" max="267" width="25.5546875" style="2" customWidth="1"/>
    <col min="268" max="512" width="9.33203125" style="2"/>
    <col min="513" max="513" width="8.109375" style="2" customWidth="1"/>
    <col min="514" max="514" width="56.33203125" style="2" customWidth="1"/>
    <col min="515" max="516" width="16" style="2" customWidth="1"/>
    <col min="517" max="517" width="19.33203125" style="2" customWidth="1"/>
    <col min="518" max="518" width="17.6640625" style="2" customWidth="1"/>
    <col min="519" max="519" width="55.44140625" style="2" customWidth="1"/>
    <col min="520" max="520" width="15.6640625" style="2" bestFit="1" customWidth="1"/>
    <col min="521" max="521" width="14.109375" style="2" bestFit="1" customWidth="1"/>
    <col min="522" max="522" width="24.21875" style="2" bestFit="1" customWidth="1"/>
    <col min="523" max="523" width="25.5546875" style="2" customWidth="1"/>
    <col min="524" max="768" width="9.33203125" style="2"/>
    <col min="769" max="769" width="8.109375" style="2" customWidth="1"/>
    <col min="770" max="770" width="56.33203125" style="2" customWidth="1"/>
    <col min="771" max="772" width="16" style="2" customWidth="1"/>
    <col min="773" max="773" width="19.33203125" style="2" customWidth="1"/>
    <col min="774" max="774" width="17.6640625" style="2" customWidth="1"/>
    <col min="775" max="775" width="55.44140625" style="2" customWidth="1"/>
    <col min="776" max="776" width="15.6640625" style="2" bestFit="1" customWidth="1"/>
    <col min="777" max="777" width="14.109375" style="2" bestFit="1" customWidth="1"/>
    <col min="778" max="778" width="24.21875" style="2" bestFit="1" customWidth="1"/>
    <col min="779" max="779" width="25.5546875" style="2" customWidth="1"/>
    <col min="780" max="1024" width="9.33203125" style="2"/>
    <col min="1025" max="1025" width="8.109375" style="2" customWidth="1"/>
    <col min="1026" max="1026" width="56.33203125" style="2" customWidth="1"/>
    <col min="1027" max="1028" width="16" style="2" customWidth="1"/>
    <col min="1029" max="1029" width="19.33203125" style="2" customWidth="1"/>
    <col min="1030" max="1030" width="17.6640625" style="2" customWidth="1"/>
    <col min="1031" max="1031" width="55.44140625" style="2" customWidth="1"/>
    <col min="1032" max="1032" width="15.6640625" style="2" bestFit="1" customWidth="1"/>
    <col min="1033" max="1033" width="14.109375" style="2" bestFit="1" customWidth="1"/>
    <col min="1034" max="1034" width="24.21875" style="2" bestFit="1" customWidth="1"/>
    <col min="1035" max="1035" width="25.5546875" style="2" customWidth="1"/>
    <col min="1036" max="1280" width="9.33203125" style="2"/>
    <col min="1281" max="1281" width="8.109375" style="2" customWidth="1"/>
    <col min="1282" max="1282" width="56.33203125" style="2" customWidth="1"/>
    <col min="1283" max="1284" width="16" style="2" customWidth="1"/>
    <col min="1285" max="1285" width="19.33203125" style="2" customWidth="1"/>
    <col min="1286" max="1286" width="17.6640625" style="2" customWidth="1"/>
    <col min="1287" max="1287" width="55.44140625" style="2" customWidth="1"/>
    <col min="1288" max="1288" width="15.6640625" style="2" bestFit="1" customWidth="1"/>
    <col min="1289" max="1289" width="14.109375" style="2" bestFit="1" customWidth="1"/>
    <col min="1290" max="1290" width="24.21875" style="2" bestFit="1" customWidth="1"/>
    <col min="1291" max="1291" width="25.5546875" style="2" customWidth="1"/>
    <col min="1292" max="1536" width="9.33203125" style="2"/>
    <col min="1537" max="1537" width="8.109375" style="2" customWidth="1"/>
    <col min="1538" max="1538" width="56.33203125" style="2" customWidth="1"/>
    <col min="1539" max="1540" width="16" style="2" customWidth="1"/>
    <col min="1541" max="1541" width="19.33203125" style="2" customWidth="1"/>
    <col min="1542" max="1542" width="17.6640625" style="2" customWidth="1"/>
    <col min="1543" max="1543" width="55.44140625" style="2" customWidth="1"/>
    <col min="1544" max="1544" width="15.6640625" style="2" bestFit="1" customWidth="1"/>
    <col min="1545" max="1545" width="14.109375" style="2" bestFit="1" customWidth="1"/>
    <col min="1546" max="1546" width="24.21875" style="2" bestFit="1" customWidth="1"/>
    <col min="1547" max="1547" width="25.5546875" style="2" customWidth="1"/>
    <col min="1548" max="1792" width="9.33203125" style="2"/>
    <col min="1793" max="1793" width="8.109375" style="2" customWidth="1"/>
    <col min="1794" max="1794" width="56.33203125" style="2" customWidth="1"/>
    <col min="1795" max="1796" width="16" style="2" customWidth="1"/>
    <col min="1797" max="1797" width="19.33203125" style="2" customWidth="1"/>
    <col min="1798" max="1798" width="17.6640625" style="2" customWidth="1"/>
    <col min="1799" max="1799" width="55.44140625" style="2" customWidth="1"/>
    <col min="1800" max="1800" width="15.6640625" style="2" bestFit="1" customWidth="1"/>
    <col min="1801" max="1801" width="14.109375" style="2" bestFit="1" customWidth="1"/>
    <col min="1802" max="1802" width="24.21875" style="2" bestFit="1" customWidth="1"/>
    <col min="1803" max="1803" width="25.5546875" style="2" customWidth="1"/>
    <col min="1804" max="2048" width="9.33203125" style="2"/>
    <col min="2049" max="2049" width="8.109375" style="2" customWidth="1"/>
    <col min="2050" max="2050" width="56.33203125" style="2" customWidth="1"/>
    <col min="2051" max="2052" width="16" style="2" customWidth="1"/>
    <col min="2053" max="2053" width="19.33203125" style="2" customWidth="1"/>
    <col min="2054" max="2054" width="17.6640625" style="2" customWidth="1"/>
    <col min="2055" max="2055" width="55.44140625" style="2" customWidth="1"/>
    <col min="2056" max="2056" width="15.6640625" style="2" bestFit="1" customWidth="1"/>
    <col min="2057" max="2057" width="14.109375" style="2" bestFit="1" customWidth="1"/>
    <col min="2058" max="2058" width="24.21875" style="2" bestFit="1" customWidth="1"/>
    <col min="2059" max="2059" width="25.5546875" style="2" customWidth="1"/>
    <col min="2060" max="2304" width="9.33203125" style="2"/>
    <col min="2305" max="2305" width="8.109375" style="2" customWidth="1"/>
    <col min="2306" max="2306" width="56.33203125" style="2" customWidth="1"/>
    <col min="2307" max="2308" width="16" style="2" customWidth="1"/>
    <col min="2309" max="2309" width="19.33203125" style="2" customWidth="1"/>
    <col min="2310" max="2310" width="17.6640625" style="2" customWidth="1"/>
    <col min="2311" max="2311" width="55.44140625" style="2" customWidth="1"/>
    <col min="2312" max="2312" width="15.6640625" style="2" bestFit="1" customWidth="1"/>
    <col min="2313" max="2313" width="14.109375" style="2" bestFit="1" customWidth="1"/>
    <col min="2314" max="2314" width="24.21875" style="2" bestFit="1" customWidth="1"/>
    <col min="2315" max="2315" width="25.5546875" style="2" customWidth="1"/>
    <col min="2316" max="2560" width="9.33203125" style="2"/>
    <col min="2561" max="2561" width="8.109375" style="2" customWidth="1"/>
    <col min="2562" max="2562" width="56.33203125" style="2" customWidth="1"/>
    <col min="2563" max="2564" width="16" style="2" customWidth="1"/>
    <col min="2565" max="2565" width="19.33203125" style="2" customWidth="1"/>
    <col min="2566" max="2566" width="17.6640625" style="2" customWidth="1"/>
    <col min="2567" max="2567" width="55.44140625" style="2" customWidth="1"/>
    <col min="2568" max="2568" width="15.6640625" style="2" bestFit="1" customWidth="1"/>
    <col min="2569" max="2569" width="14.109375" style="2" bestFit="1" customWidth="1"/>
    <col min="2570" max="2570" width="24.21875" style="2" bestFit="1" customWidth="1"/>
    <col min="2571" max="2571" width="25.5546875" style="2" customWidth="1"/>
    <col min="2572" max="2816" width="9.33203125" style="2"/>
    <col min="2817" max="2817" width="8.109375" style="2" customWidth="1"/>
    <col min="2818" max="2818" width="56.33203125" style="2" customWidth="1"/>
    <col min="2819" max="2820" width="16" style="2" customWidth="1"/>
    <col min="2821" max="2821" width="19.33203125" style="2" customWidth="1"/>
    <col min="2822" max="2822" width="17.6640625" style="2" customWidth="1"/>
    <col min="2823" max="2823" width="55.44140625" style="2" customWidth="1"/>
    <col min="2824" max="2824" width="15.6640625" style="2" bestFit="1" customWidth="1"/>
    <col min="2825" max="2825" width="14.109375" style="2" bestFit="1" customWidth="1"/>
    <col min="2826" max="2826" width="24.21875" style="2" bestFit="1" customWidth="1"/>
    <col min="2827" max="2827" width="25.5546875" style="2" customWidth="1"/>
    <col min="2828" max="3072" width="9.33203125" style="2"/>
    <col min="3073" max="3073" width="8.109375" style="2" customWidth="1"/>
    <col min="3074" max="3074" width="56.33203125" style="2" customWidth="1"/>
    <col min="3075" max="3076" width="16" style="2" customWidth="1"/>
    <col min="3077" max="3077" width="19.33203125" style="2" customWidth="1"/>
    <col min="3078" max="3078" width="17.6640625" style="2" customWidth="1"/>
    <col min="3079" max="3079" width="55.44140625" style="2" customWidth="1"/>
    <col min="3080" max="3080" width="15.6640625" style="2" bestFit="1" customWidth="1"/>
    <col min="3081" max="3081" width="14.109375" style="2" bestFit="1" customWidth="1"/>
    <col min="3082" max="3082" width="24.21875" style="2" bestFit="1" customWidth="1"/>
    <col min="3083" max="3083" width="25.5546875" style="2" customWidth="1"/>
    <col min="3084" max="3328" width="9.33203125" style="2"/>
    <col min="3329" max="3329" width="8.109375" style="2" customWidth="1"/>
    <col min="3330" max="3330" width="56.33203125" style="2" customWidth="1"/>
    <col min="3331" max="3332" width="16" style="2" customWidth="1"/>
    <col min="3333" max="3333" width="19.33203125" style="2" customWidth="1"/>
    <col min="3334" max="3334" width="17.6640625" style="2" customWidth="1"/>
    <col min="3335" max="3335" width="55.44140625" style="2" customWidth="1"/>
    <col min="3336" max="3336" width="15.6640625" style="2" bestFit="1" customWidth="1"/>
    <col min="3337" max="3337" width="14.109375" style="2" bestFit="1" customWidth="1"/>
    <col min="3338" max="3338" width="24.21875" style="2" bestFit="1" customWidth="1"/>
    <col min="3339" max="3339" width="25.5546875" style="2" customWidth="1"/>
    <col min="3340" max="3584" width="9.33203125" style="2"/>
    <col min="3585" max="3585" width="8.109375" style="2" customWidth="1"/>
    <col min="3586" max="3586" width="56.33203125" style="2" customWidth="1"/>
    <col min="3587" max="3588" width="16" style="2" customWidth="1"/>
    <col min="3589" max="3589" width="19.33203125" style="2" customWidth="1"/>
    <col min="3590" max="3590" width="17.6640625" style="2" customWidth="1"/>
    <col min="3591" max="3591" width="55.44140625" style="2" customWidth="1"/>
    <col min="3592" max="3592" width="15.6640625" style="2" bestFit="1" customWidth="1"/>
    <col min="3593" max="3593" width="14.109375" style="2" bestFit="1" customWidth="1"/>
    <col min="3594" max="3594" width="24.21875" style="2" bestFit="1" customWidth="1"/>
    <col min="3595" max="3595" width="25.5546875" style="2" customWidth="1"/>
    <col min="3596" max="3840" width="9.33203125" style="2"/>
    <col min="3841" max="3841" width="8.109375" style="2" customWidth="1"/>
    <col min="3842" max="3842" width="56.33203125" style="2" customWidth="1"/>
    <col min="3843" max="3844" width="16" style="2" customWidth="1"/>
    <col min="3845" max="3845" width="19.33203125" style="2" customWidth="1"/>
    <col min="3846" max="3846" width="17.6640625" style="2" customWidth="1"/>
    <col min="3847" max="3847" width="55.44140625" style="2" customWidth="1"/>
    <col min="3848" max="3848" width="15.6640625" style="2" bestFit="1" customWidth="1"/>
    <col min="3849" max="3849" width="14.109375" style="2" bestFit="1" customWidth="1"/>
    <col min="3850" max="3850" width="24.21875" style="2" bestFit="1" customWidth="1"/>
    <col min="3851" max="3851" width="25.5546875" style="2" customWidth="1"/>
    <col min="3852" max="4096" width="9.33203125" style="2"/>
    <col min="4097" max="4097" width="8.109375" style="2" customWidth="1"/>
    <col min="4098" max="4098" width="56.33203125" style="2" customWidth="1"/>
    <col min="4099" max="4100" width="16" style="2" customWidth="1"/>
    <col min="4101" max="4101" width="19.33203125" style="2" customWidth="1"/>
    <col min="4102" max="4102" width="17.6640625" style="2" customWidth="1"/>
    <col min="4103" max="4103" width="55.44140625" style="2" customWidth="1"/>
    <col min="4104" max="4104" width="15.6640625" style="2" bestFit="1" customWidth="1"/>
    <col min="4105" max="4105" width="14.109375" style="2" bestFit="1" customWidth="1"/>
    <col min="4106" max="4106" width="24.21875" style="2" bestFit="1" customWidth="1"/>
    <col min="4107" max="4107" width="25.5546875" style="2" customWidth="1"/>
    <col min="4108" max="4352" width="9.33203125" style="2"/>
    <col min="4353" max="4353" width="8.109375" style="2" customWidth="1"/>
    <col min="4354" max="4354" width="56.33203125" style="2" customWidth="1"/>
    <col min="4355" max="4356" width="16" style="2" customWidth="1"/>
    <col min="4357" max="4357" width="19.33203125" style="2" customWidth="1"/>
    <col min="4358" max="4358" width="17.6640625" style="2" customWidth="1"/>
    <col min="4359" max="4359" width="55.44140625" style="2" customWidth="1"/>
    <col min="4360" max="4360" width="15.6640625" style="2" bestFit="1" customWidth="1"/>
    <col min="4361" max="4361" width="14.109375" style="2" bestFit="1" customWidth="1"/>
    <col min="4362" max="4362" width="24.21875" style="2" bestFit="1" customWidth="1"/>
    <col min="4363" max="4363" width="25.5546875" style="2" customWidth="1"/>
    <col min="4364" max="4608" width="9.33203125" style="2"/>
    <col min="4609" max="4609" width="8.109375" style="2" customWidth="1"/>
    <col min="4610" max="4610" width="56.33203125" style="2" customWidth="1"/>
    <col min="4611" max="4612" width="16" style="2" customWidth="1"/>
    <col min="4613" max="4613" width="19.33203125" style="2" customWidth="1"/>
    <col min="4614" max="4614" width="17.6640625" style="2" customWidth="1"/>
    <col min="4615" max="4615" width="55.44140625" style="2" customWidth="1"/>
    <col min="4616" max="4616" width="15.6640625" style="2" bestFit="1" customWidth="1"/>
    <col min="4617" max="4617" width="14.109375" style="2" bestFit="1" customWidth="1"/>
    <col min="4618" max="4618" width="24.21875" style="2" bestFit="1" customWidth="1"/>
    <col min="4619" max="4619" width="25.5546875" style="2" customWidth="1"/>
    <col min="4620" max="4864" width="9.33203125" style="2"/>
    <col min="4865" max="4865" width="8.109375" style="2" customWidth="1"/>
    <col min="4866" max="4866" width="56.33203125" style="2" customWidth="1"/>
    <col min="4867" max="4868" width="16" style="2" customWidth="1"/>
    <col min="4869" max="4869" width="19.33203125" style="2" customWidth="1"/>
    <col min="4870" max="4870" width="17.6640625" style="2" customWidth="1"/>
    <col min="4871" max="4871" width="55.44140625" style="2" customWidth="1"/>
    <col min="4872" max="4872" width="15.6640625" style="2" bestFit="1" customWidth="1"/>
    <col min="4873" max="4873" width="14.109375" style="2" bestFit="1" customWidth="1"/>
    <col min="4874" max="4874" width="24.21875" style="2" bestFit="1" customWidth="1"/>
    <col min="4875" max="4875" width="25.5546875" style="2" customWidth="1"/>
    <col min="4876" max="5120" width="9.33203125" style="2"/>
    <col min="5121" max="5121" width="8.109375" style="2" customWidth="1"/>
    <col min="5122" max="5122" width="56.33203125" style="2" customWidth="1"/>
    <col min="5123" max="5124" width="16" style="2" customWidth="1"/>
    <col min="5125" max="5125" width="19.33203125" style="2" customWidth="1"/>
    <col min="5126" max="5126" width="17.6640625" style="2" customWidth="1"/>
    <col min="5127" max="5127" width="55.44140625" style="2" customWidth="1"/>
    <col min="5128" max="5128" width="15.6640625" style="2" bestFit="1" customWidth="1"/>
    <col min="5129" max="5129" width="14.109375" style="2" bestFit="1" customWidth="1"/>
    <col min="5130" max="5130" width="24.21875" style="2" bestFit="1" customWidth="1"/>
    <col min="5131" max="5131" width="25.5546875" style="2" customWidth="1"/>
    <col min="5132" max="5376" width="9.33203125" style="2"/>
    <col min="5377" max="5377" width="8.109375" style="2" customWidth="1"/>
    <col min="5378" max="5378" width="56.33203125" style="2" customWidth="1"/>
    <col min="5379" max="5380" width="16" style="2" customWidth="1"/>
    <col min="5381" max="5381" width="19.33203125" style="2" customWidth="1"/>
    <col min="5382" max="5382" width="17.6640625" style="2" customWidth="1"/>
    <col min="5383" max="5383" width="55.44140625" style="2" customWidth="1"/>
    <col min="5384" max="5384" width="15.6640625" style="2" bestFit="1" customWidth="1"/>
    <col min="5385" max="5385" width="14.109375" style="2" bestFit="1" customWidth="1"/>
    <col min="5386" max="5386" width="24.21875" style="2" bestFit="1" customWidth="1"/>
    <col min="5387" max="5387" width="25.5546875" style="2" customWidth="1"/>
    <col min="5388" max="5632" width="9.33203125" style="2"/>
    <col min="5633" max="5633" width="8.109375" style="2" customWidth="1"/>
    <col min="5634" max="5634" width="56.33203125" style="2" customWidth="1"/>
    <col min="5635" max="5636" width="16" style="2" customWidth="1"/>
    <col min="5637" max="5637" width="19.33203125" style="2" customWidth="1"/>
    <col min="5638" max="5638" width="17.6640625" style="2" customWidth="1"/>
    <col min="5639" max="5639" width="55.44140625" style="2" customWidth="1"/>
    <col min="5640" max="5640" width="15.6640625" style="2" bestFit="1" customWidth="1"/>
    <col min="5641" max="5641" width="14.109375" style="2" bestFit="1" customWidth="1"/>
    <col min="5642" max="5642" width="24.21875" style="2" bestFit="1" customWidth="1"/>
    <col min="5643" max="5643" width="25.5546875" style="2" customWidth="1"/>
    <col min="5644" max="5888" width="9.33203125" style="2"/>
    <col min="5889" max="5889" width="8.109375" style="2" customWidth="1"/>
    <col min="5890" max="5890" width="56.33203125" style="2" customWidth="1"/>
    <col min="5891" max="5892" width="16" style="2" customWidth="1"/>
    <col min="5893" max="5893" width="19.33203125" style="2" customWidth="1"/>
    <col min="5894" max="5894" width="17.6640625" style="2" customWidth="1"/>
    <col min="5895" max="5895" width="55.44140625" style="2" customWidth="1"/>
    <col min="5896" max="5896" width="15.6640625" style="2" bestFit="1" customWidth="1"/>
    <col min="5897" max="5897" width="14.109375" style="2" bestFit="1" customWidth="1"/>
    <col min="5898" max="5898" width="24.21875" style="2" bestFit="1" customWidth="1"/>
    <col min="5899" max="5899" width="25.5546875" style="2" customWidth="1"/>
    <col min="5900" max="6144" width="9.33203125" style="2"/>
    <col min="6145" max="6145" width="8.109375" style="2" customWidth="1"/>
    <col min="6146" max="6146" width="56.33203125" style="2" customWidth="1"/>
    <col min="6147" max="6148" width="16" style="2" customWidth="1"/>
    <col min="6149" max="6149" width="19.33203125" style="2" customWidth="1"/>
    <col min="6150" max="6150" width="17.6640625" style="2" customWidth="1"/>
    <col min="6151" max="6151" width="55.44140625" style="2" customWidth="1"/>
    <col min="6152" max="6152" width="15.6640625" style="2" bestFit="1" customWidth="1"/>
    <col min="6153" max="6153" width="14.109375" style="2" bestFit="1" customWidth="1"/>
    <col min="6154" max="6154" width="24.21875" style="2" bestFit="1" customWidth="1"/>
    <col min="6155" max="6155" width="25.5546875" style="2" customWidth="1"/>
    <col min="6156" max="6400" width="9.33203125" style="2"/>
    <col min="6401" max="6401" width="8.109375" style="2" customWidth="1"/>
    <col min="6402" max="6402" width="56.33203125" style="2" customWidth="1"/>
    <col min="6403" max="6404" width="16" style="2" customWidth="1"/>
    <col min="6405" max="6405" width="19.33203125" style="2" customWidth="1"/>
    <col min="6406" max="6406" width="17.6640625" style="2" customWidth="1"/>
    <col min="6407" max="6407" width="55.44140625" style="2" customWidth="1"/>
    <col min="6408" max="6408" width="15.6640625" style="2" bestFit="1" customWidth="1"/>
    <col min="6409" max="6409" width="14.109375" style="2" bestFit="1" customWidth="1"/>
    <col min="6410" max="6410" width="24.21875" style="2" bestFit="1" customWidth="1"/>
    <col min="6411" max="6411" width="25.5546875" style="2" customWidth="1"/>
    <col min="6412" max="6656" width="9.33203125" style="2"/>
    <col min="6657" max="6657" width="8.109375" style="2" customWidth="1"/>
    <col min="6658" max="6658" width="56.33203125" style="2" customWidth="1"/>
    <col min="6659" max="6660" width="16" style="2" customWidth="1"/>
    <col min="6661" max="6661" width="19.33203125" style="2" customWidth="1"/>
    <col min="6662" max="6662" width="17.6640625" style="2" customWidth="1"/>
    <col min="6663" max="6663" width="55.44140625" style="2" customWidth="1"/>
    <col min="6664" max="6664" width="15.6640625" style="2" bestFit="1" customWidth="1"/>
    <col min="6665" max="6665" width="14.109375" style="2" bestFit="1" customWidth="1"/>
    <col min="6666" max="6666" width="24.21875" style="2" bestFit="1" customWidth="1"/>
    <col min="6667" max="6667" width="25.5546875" style="2" customWidth="1"/>
    <col min="6668" max="6912" width="9.33203125" style="2"/>
    <col min="6913" max="6913" width="8.109375" style="2" customWidth="1"/>
    <col min="6914" max="6914" width="56.33203125" style="2" customWidth="1"/>
    <col min="6915" max="6916" width="16" style="2" customWidth="1"/>
    <col min="6917" max="6917" width="19.33203125" style="2" customWidth="1"/>
    <col min="6918" max="6918" width="17.6640625" style="2" customWidth="1"/>
    <col min="6919" max="6919" width="55.44140625" style="2" customWidth="1"/>
    <col min="6920" max="6920" width="15.6640625" style="2" bestFit="1" customWidth="1"/>
    <col min="6921" max="6921" width="14.109375" style="2" bestFit="1" customWidth="1"/>
    <col min="6922" max="6922" width="24.21875" style="2" bestFit="1" customWidth="1"/>
    <col min="6923" max="6923" width="25.5546875" style="2" customWidth="1"/>
    <col min="6924" max="7168" width="9.33203125" style="2"/>
    <col min="7169" max="7169" width="8.109375" style="2" customWidth="1"/>
    <col min="7170" max="7170" width="56.33203125" style="2" customWidth="1"/>
    <col min="7171" max="7172" width="16" style="2" customWidth="1"/>
    <col min="7173" max="7173" width="19.33203125" style="2" customWidth="1"/>
    <col min="7174" max="7174" width="17.6640625" style="2" customWidth="1"/>
    <col min="7175" max="7175" width="55.44140625" style="2" customWidth="1"/>
    <col min="7176" max="7176" width="15.6640625" style="2" bestFit="1" customWidth="1"/>
    <col min="7177" max="7177" width="14.109375" style="2" bestFit="1" customWidth="1"/>
    <col min="7178" max="7178" width="24.21875" style="2" bestFit="1" customWidth="1"/>
    <col min="7179" max="7179" width="25.5546875" style="2" customWidth="1"/>
    <col min="7180" max="7424" width="9.33203125" style="2"/>
    <col min="7425" max="7425" width="8.109375" style="2" customWidth="1"/>
    <col min="7426" max="7426" width="56.33203125" style="2" customWidth="1"/>
    <col min="7427" max="7428" width="16" style="2" customWidth="1"/>
    <col min="7429" max="7429" width="19.33203125" style="2" customWidth="1"/>
    <col min="7430" max="7430" width="17.6640625" style="2" customWidth="1"/>
    <col min="7431" max="7431" width="55.44140625" style="2" customWidth="1"/>
    <col min="7432" max="7432" width="15.6640625" style="2" bestFit="1" customWidth="1"/>
    <col min="7433" max="7433" width="14.109375" style="2" bestFit="1" customWidth="1"/>
    <col min="7434" max="7434" width="24.21875" style="2" bestFit="1" customWidth="1"/>
    <col min="7435" max="7435" width="25.5546875" style="2" customWidth="1"/>
    <col min="7436" max="7680" width="9.33203125" style="2"/>
    <col min="7681" max="7681" width="8.109375" style="2" customWidth="1"/>
    <col min="7682" max="7682" width="56.33203125" style="2" customWidth="1"/>
    <col min="7683" max="7684" width="16" style="2" customWidth="1"/>
    <col min="7685" max="7685" width="19.33203125" style="2" customWidth="1"/>
    <col min="7686" max="7686" width="17.6640625" style="2" customWidth="1"/>
    <col min="7687" max="7687" width="55.44140625" style="2" customWidth="1"/>
    <col min="7688" max="7688" width="15.6640625" style="2" bestFit="1" customWidth="1"/>
    <col min="7689" max="7689" width="14.109375" style="2" bestFit="1" customWidth="1"/>
    <col min="7690" max="7690" width="24.21875" style="2" bestFit="1" customWidth="1"/>
    <col min="7691" max="7691" width="25.5546875" style="2" customWidth="1"/>
    <col min="7692" max="7936" width="9.33203125" style="2"/>
    <col min="7937" max="7937" width="8.109375" style="2" customWidth="1"/>
    <col min="7938" max="7938" width="56.33203125" style="2" customWidth="1"/>
    <col min="7939" max="7940" width="16" style="2" customWidth="1"/>
    <col min="7941" max="7941" width="19.33203125" style="2" customWidth="1"/>
    <col min="7942" max="7942" width="17.6640625" style="2" customWidth="1"/>
    <col min="7943" max="7943" width="55.44140625" style="2" customWidth="1"/>
    <col min="7944" max="7944" width="15.6640625" style="2" bestFit="1" customWidth="1"/>
    <col min="7945" max="7945" width="14.109375" style="2" bestFit="1" customWidth="1"/>
    <col min="7946" max="7946" width="24.21875" style="2" bestFit="1" customWidth="1"/>
    <col min="7947" max="7947" width="25.5546875" style="2" customWidth="1"/>
    <col min="7948" max="8192" width="9.33203125" style="2"/>
    <col min="8193" max="8193" width="8.109375" style="2" customWidth="1"/>
    <col min="8194" max="8194" width="56.33203125" style="2" customWidth="1"/>
    <col min="8195" max="8196" width="16" style="2" customWidth="1"/>
    <col min="8197" max="8197" width="19.33203125" style="2" customWidth="1"/>
    <col min="8198" max="8198" width="17.6640625" style="2" customWidth="1"/>
    <col min="8199" max="8199" width="55.44140625" style="2" customWidth="1"/>
    <col min="8200" max="8200" width="15.6640625" style="2" bestFit="1" customWidth="1"/>
    <col min="8201" max="8201" width="14.109375" style="2" bestFit="1" customWidth="1"/>
    <col min="8202" max="8202" width="24.21875" style="2" bestFit="1" customWidth="1"/>
    <col min="8203" max="8203" width="25.5546875" style="2" customWidth="1"/>
    <col min="8204" max="8448" width="9.33203125" style="2"/>
    <col min="8449" max="8449" width="8.109375" style="2" customWidth="1"/>
    <col min="8450" max="8450" width="56.33203125" style="2" customWidth="1"/>
    <col min="8451" max="8452" width="16" style="2" customWidth="1"/>
    <col min="8453" max="8453" width="19.33203125" style="2" customWidth="1"/>
    <col min="8454" max="8454" width="17.6640625" style="2" customWidth="1"/>
    <col min="8455" max="8455" width="55.44140625" style="2" customWidth="1"/>
    <col min="8456" max="8456" width="15.6640625" style="2" bestFit="1" customWidth="1"/>
    <col min="8457" max="8457" width="14.109375" style="2" bestFit="1" customWidth="1"/>
    <col min="8458" max="8458" width="24.21875" style="2" bestFit="1" customWidth="1"/>
    <col min="8459" max="8459" width="25.5546875" style="2" customWidth="1"/>
    <col min="8460" max="8704" width="9.33203125" style="2"/>
    <col min="8705" max="8705" width="8.109375" style="2" customWidth="1"/>
    <col min="8706" max="8706" width="56.33203125" style="2" customWidth="1"/>
    <col min="8707" max="8708" width="16" style="2" customWidth="1"/>
    <col min="8709" max="8709" width="19.33203125" style="2" customWidth="1"/>
    <col min="8710" max="8710" width="17.6640625" style="2" customWidth="1"/>
    <col min="8711" max="8711" width="55.44140625" style="2" customWidth="1"/>
    <col min="8712" max="8712" width="15.6640625" style="2" bestFit="1" customWidth="1"/>
    <col min="8713" max="8713" width="14.109375" style="2" bestFit="1" customWidth="1"/>
    <col min="8714" max="8714" width="24.21875" style="2" bestFit="1" customWidth="1"/>
    <col min="8715" max="8715" width="25.5546875" style="2" customWidth="1"/>
    <col min="8716" max="8960" width="9.33203125" style="2"/>
    <col min="8961" max="8961" width="8.109375" style="2" customWidth="1"/>
    <col min="8962" max="8962" width="56.33203125" style="2" customWidth="1"/>
    <col min="8963" max="8964" width="16" style="2" customWidth="1"/>
    <col min="8965" max="8965" width="19.33203125" style="2" customWidth="1"/>
    <col min="8966" max="8966" width="17.6640625" style="2" customWidth="1"/>
    <col min="8967" max="8967" width="55.44140625" style="2" customWidth="1"/>
    <col min="8968" max="8968" width="15.6640625" style="2" bestFit="1" customWidth="1"/>
    <col min="8969" max="8969" width="14.109375" style="2" bestFit="1" customWidth="1"/>
    <col min="8970" max="8970" width="24.21875" style="2" bestFit="1" customWidth="1"/>
    <col min="8971" max="8971" width="25.5546875" style="2" customWidth="1"/>
    <col min="8972" max="9216" width="9.33203125" style="2"/>
    <col min="9217" max="9217" width="8.109375" style="2" customWidth="1"/>
    <col min="9218" max="9218" width="56.33203125" style="2" customWidth="1"/>
    <col min="9219" max="9220" width="16" style="2" customWidth="1"/>
    <col min="9221" max="9221" width="19.33203125" style="2" customWidth="1"/>
    <col min="9222" max="9222" width="17.6640625" style="2" customWidth="1"/>
    <col min="9223" max="9223" width="55.44140625" style="2" customWidth="1"/>
    <col min="9224" max="9224" width="15.6640625" style="2" bestFit="1" customWidth="1"/>
    <col min="9225" max="9225" width="14.109375" style="2" bestFit="1" customWidth="1"/>
    <col min="9226" max="9226" width="24.21875" style="2" bestFit="1" customWidth="1"/>
    <col min="9227" max="9227" width="25.5546875" style="2" customWidth="1"/>
    <col min="9228" max="9472" width="9.33203125" style="2"/>
    <col min="9473" max="9473" width="8.109375" style="2" customWidth="1"/>
    <col min="9474" max="9474" width="56.33203125" style="2" customWidth="1"/>
    <col min="9475" max="9476" width="16" style="2" customWidth="1"/>
    <col min="9477" max="9477" width="19.33203125" style="2" customWidth="1"/>
    <col min="9478" max="9478" width="17.6640625" style="2" customWidth="1"/>
    <col min="9479" max="9479" width="55.44140625" style="2" customWidth="1"/>
    <col min="9480" max="9480" width="15.6640625" style="2" bestFit="1" customWidth="1"/>
    <col min="9481" max="9481" width="14.109375" style="2" bestFit="1" customWidth="1"/>
    <col min="9482" max="9482" width="24.21875" style="2" bestFit="1" customWidth="1"/>
    <col min="9483" max="9483" width="25.5546875" style="2" customWidth="1"/>
    <col min="9484" max="9728" width="9.33203125" style="2"/>
    <col min="9729" max="9729" width="8.109375" style="2" customWidth="1"/>
    <col min="9730" max="9730" width="56.33203125" style="2" customWidth="1"/>
    <col min="9731" max="9732" width="16" style="2" customWidth="1"/>
    <col min="9733" max="9733" width="19.33203125" style="2" customWidth="1"/>
    <col min="9734" max="9734" width="17.6640625" style="2" customWidth="1"/>
    <col min="9735" max="9735" width="55.44140625" style="2" customWidth="1"/>
    <col min="9736" max="9736" width="15.6640625" style="2" bestFit="1" customWidth="1"/>
    <col min="9737" max="9737" width="14.109375" style="2" bestFit="1" customWidth="1"/>
    <col min="9738" max="9738" width="24.21875" style="2" bestFit="1" customWidth="1"/>
    <col min="9739" max="9739" width="25.5546875" style="2" customWidth="1"/>
    <col min="9740" max="9984" width="9.33203125" style="2"/>
    <col min="9985" max="9985" width="8.109375" style="2" customWidth="1"/>
    <col min="9986" max="9986" width="56.33203125" style="2" customWidth="1"/>
    <col min="9987" max="9988" width="16" style="2" customWidth="1"/>
    <col min="9989" max="9989" width="19.33203125" style="2" customWidth="1"/>
    <col min="9990" max="9990" width="17.6640625" style="2" customWidth="1"/>
    <col min="9991" max="9991" width="55.44140625" style="2" customWidth="1"/>
    <col min="9992" max="9992" width="15.6640625" style="2" bestFit="1" customWidth="1"/>
    <col min="9993" max="9993" width="14.109375" style="2" bestFit="1" customWidth="1"/>
    <col min="9994" max="9994" width="24.21875" style="2" bestFit="1" customWidth="1"/>
    <col min="9995" max="9995" width="25.5546875" style="2" customWidth="1"/>
    <col min="9996" max="10240" width="9.33203125" style="2"/>
    <col min="10241" max="10241" width="8.109375" style="2" customWidth="1"/>
    <col min="10242" max="10242" width="56.33203125" style="2" customWidth="1"/>
    <col min="10243" max="10244" width="16" style="2" customWidth="1"/>
    <col min="10245" max="10245" width="19.33203125" style="2" customWidth="1"/>
    <col min="10246" max="10246" width="17.6640625" style="2" customWidth="1"/>
    <col min="10247" max="10247" width="55.44140625" style="2" customWidth="1"/>
    <col min="10248" max="10248" width="15.6640625" style="2" bestFit="1" customWidth="1"/>
    <col min="10249" max="10249" width="14.109375" style="2" bestFit="1" customWidth="1"/>
    <col min="10250" max="10250" width="24.21875" style="2" bestFit="1" customWidth="1"/>
    <col min="10251" max="10251" width="25.5546875" style="2" customWidth="1"/>
    <col min="10252" max="10496" width="9.33203125" style="2"/>
    <col min="10497" max="10497" width="8.109375" style="2" customWidth="1"/>
    <col min="10498" max="10498" width="56.33203125" style="2" customWidth="1"/>
    <col min="10499" max="10500" width="16" style="2" customWidth="1"/>
    <col min="10501" max="10501" width="19.33203125" style="2" customWidth="1"/>
    <col min="10502" max="10502" width="17.6640625" style="2" customWidth="1"/>
    <col min="10503" max="10503" width="55.44140625" style="2" customWidth="1"/>
    <col min="10504" max="10504" width="15.6640625" style="2" bestFit="1" customWidth="1"/>
    <col min="10505" max="10505" width="14.109375" style="2" bestFit="1" customWidth="1"/>
    <col min="10506" max="10506" width="24.21875" style="2" bestFit="1" customWidth="1"/>
    <col min="10507" max="10507" width="25.5546875" style="2" customWidth="1"/>
    <col min="10508" max="10752" width="9.33203125" style="2"/>
    <col min="10753" max="10753" width="8.109375" style="2" customWidth="1"/>
    <col min="10754" max="10754" width="56.33203125" style="2" customWidth="1"/>
    <col min="10755" max="10756" width="16" style="2" customWidth="1"/>
    <col min="10757" max="10757" width="19.33203125" style="2" customWidth="1"/>
    <col min="10758" max="10758" width="17.6640625" style="2" customWidth="1"/>
    <col min="10759" max="10759" width="55.44140625" style="2" customWidth="1"/>
    <col min="10760" max="10760" width="15.6640625" style="2" bestFit="1" customWidth="1"/>
    <col min="10761" max="10761" width="14.109375" style="2" bestFit="1" customWidth="1"/>
    <col min="10762" max="10762" width="24.21875" style="2" bestFit="1" customWidth="1"/>
    <col min="10763" max="10763" width="25.5546875" style="2" customWidth="1"/>
    <col min="10764" max="11008" width="9.33203125" style="2"/>
    <col min="11009" max="11009" width="8.109375" style="2" customWidth="1"/>
    <col min="11010" max="11010" width="56.33203125" style="2" customWidth="1"/>
    <col min="11011" max="11012" width="16" style="2" customWidth="1"/>
    <col min="11013" max="11013" width="19.33203125" style="2" customWidth="1"/>
    <col min="11014" max="11014" width="17.6640625" style="2" customWidth="1"/>
    <col min="11015" max="11015" width="55.44140625" style="2" customWidth="1"/>
    <col min="11016" max="11016" width="15.6640625" style="2" bestFit="1" customWidth="1"/>
    <col min="11017" max="11017" width="14.109375" style="2" bestFit="1" customWidth="1"/>
    <col min="11018" max="11018" width="24.21875" style="2" bestFit="1" customWidth="1"/>
    <col min="11019" max="11019" width="25.5546875" style="2" customWidth="1"/>
    <col min="11020" max="11264" width="9.33203125" style="2"/>
    <col min="11265" max="11265" width="8.109375" style="2" customWidth="1"/>
    <col min="11266" max="11266" width="56.33203125" style="2" customWidth="1"/>
    <col min="11267" max="11268" width="16" style="2" customWidth="1"/>
    <col min="11269" max="11269" width="19.33203125" style="2" customWidth="1"/>
    <col min="11270" max="11270" width="17.6640625" style="2" customWidth="1"/>
    <col min="11271" max="11271" width="55.44140625" style="2" customWidth="1"/>
    <col min="11272" max="11272" width="15.6640625" style="2" bestFit="1" customWidth="1"/>
    <col min="11273" max="11273" width="14.109375" style="2" bestFit="1" customWidth="1"/>
    <col min="11274" max="11274" width="24.21875" style="2" bestFit="1" customWidth="1"/>
    <col min="11275" max="11275" width="25.5546875" style="2" customWidth="1"/>
    <col min="11276" max="11520" width="9.33203125" style="2"/>
    <col min="11521" max="11521" width="8.109375" style="2" customWidth="1"/>
    <col min="11522" max="11522" width="56.33203125" style="2" customWidth="1"/>
    <col min="11523" max="11524" width="16" style="2" customWidth="1"/>
    <col min="11525" max="11525" width="19.33203125" style="2" customWidth="1"/>
    <col min="11526" max="11526" width="17.6640625" style="2" customWidth="1"/>
    <col min="11527" max="11527" width="55.44140625" style="2" customWidth="1"/>
    <col min="11528" max="11528" width="15.6640625" style="2" bestFit="1" customWidth="1"/>
    <col min="11529" max="11529" width="14.109375" style="2" bestFit="1" customWidth="1"/>
    <col min="11530" max="11530" width="24.21875" style="2" bestFit="1" customWidth="1"/>
    <col min="11531" max="11531" width="25.5546875" style="2" customWidth="1"/>
    <col min="11532" max="11776" width="9.33203125" style="2"/>
    <col min="11777" max="11777" width="8.109375" style="2" customWidth="1"/>
    <col min="11778" max="11778" width="56.33203125" style="2" customWidth="1"/>
    <col min="11779" max="11780" width="16" style="2" customWidth="1"/>
    <col min="11781" max="11781" width="19.33203125" style="2" customWidth="1"/>
    <col min="11782" max="11782" width="17.6640625" style="2" customWidth="1"/>
    <col min="11783" max="11783" width="55.44140625" style="2" customWidth="1"/>
    <col min="11784" max="11784" width="15.6640625" style="2" bestFit="1" customWidth="1"/>
    <col min="11785" max="11785" width="14.109375" style="2" bestFit="1" customWidth="1"/>
    <col min="11786" max="11786" width="24.21875" style="2" bestFit="1" customWidth="1"/>
    <col min="11787" max="11787" width="25.5546875" style="2" customWidth="1"/>
    <col min="11788" max="12032" width="9.33203125" style="2"/>
    <col min="12033" max="12033" width="8.109375" style="2" customWidth="1"/>
    <col min="12034" max="12034" width="56.33203125" style="2" customWidth="1"/>
    <col min="12035" max="12036" width="16" style="2" customWidth="1"/>
    <col min="12037" max="12037" width="19.33203125" style="2" customWidth="1"/>
    <col min="12038" max="12038" width="17.6640625" style="2" customWidth="1"/>
    <col min="12039" max="12039" width="55.44140625" style="2" customWidth="1"/>
    <col min="12040" max="12040" width="15.6640625" style="2" bestFit="1" customWidth="1"/>
    <col min="12041" max="12041" width="14.109375" style="2" bestFit="1" customWidth="1"/>
    <col min="12042" max="12042" width="24.21875" style="2" bestFit="1" customWidth="1"/>
    <col min="12043" max="12043" width="25.5546875" style="2" customWidth="1"/>
    <col min="12044" max="12288" width="9.33203125" style="2"/>
    <col min="12289" max="12289" width="8.109375" style="2" customWidth="1"/>
    <col min="12290" max="12290" width="56.33203125" style="2" customWidth="1"/>
    <col min="12291" max="12292" width="16" style="2" customWidth="1"/>
    <col min="12293" max="12293" width="19.33203125" style="2" customWidth="1"/>
    <col min="12294" max="12294" width="17.6640625" style="2" customWidth="1"/>
    <col min="12295" max="12295" width="55.44140625" style="2" customWidth="1"/>
    <col min="12296" max="12296" width="15.6640625" style="2" bestFit="1" customWidth="1"/>
    <col min="12297" max="12297" width="14.109375" style="2" bestFit="1" customWidth="1"/>
    <col min="12298" max="12298" width="24.21875" style="2" bestFit="1" customWidth="1"/>
    <col min="12299" max="12299" width="25.5546875" style="2" customWidth="1"/>
    <col min="12300" max="12544" width="9.33203125" style="2"/>
    <col min="12545" max="12545" width="8.109375" style="2" customWidth="1"/>
    <col min="12546" max="12546" width="56.33203125" style="2" customWidth="1"/>
    <col min="12547" max="12548" width="16" style="2" customWidth="1"/>
    <col min="12549" max="12549" width="19.33203125" style="2" customWidth="1"/>
    <col min="12550" max="12550" width="17.6640625" style="2" customWidth="1"/>
    <col min="12551" max="12551" width="55.44140625" style="2" customWidth="1"/>
    <col min="12552" max="12552" width="15.6640625" style="2" bestFit="1" customWidth="1"/>
    <col min="12553" max="12553" width="14.109375" style="2" bestFit="1" customWidth="1"/>
    <col min="12554" max="12554" width="24.21875" style="2" bestFit="1" customWidth="1"/>
    <col min="12555" max="12555" width="25.5546875" style="2" customWidth="1"/>
    <col min="12556" max="12800" width="9.33203125" style="2"/>
    <col min="12801" max="12801" width="8.109375" style="2" customWidth="1"/>
    <col min="12802" max="12802" width="56.33203125" style="2" customWidth="1"/>
    <col min="12803" max="12804" width="16" style="2" customWidth="1"/>
    <col min="12805" max="12805" width="19.33203125" style="2" customWidth="1"/>
    <col min="12806" max="12806" width="17.6640625" style="2" customWidth="1"/>
    <col min="12807" max="12807" width="55.44140625" style="2" customWidth="1"/>
    <col min="12808" max="12808" width="15.6640625" style="2" bestFit="1" customWidth="1"/>
    <col min="12809" max="12809" width="14.109375" style="2" bestFit="1" customWidth="1"/>
    <col min="12810" max="12810" width="24.21875" style="2" bestFit="1" customWidth="1"/>
    <col min="12811" max="12811" width="25.5546875" style="2" customWidth="1"/>
    <col min="12812" max="13056" width="9.33203125" style="2"/>
    <col min="13057" max="13057" width="8.109375" style="2" customWidth="1"/>
    <col min="13058" max="13058" width="56.33203125" style="2" customWidth="1"/>
    <col min="13059" max="13060" width="16" style="2" customWidth="1"/>
    <col min="13061" max="13061" width="19.33203125" style="2" customWidth="1"/>
    <col min="13062" max="13062" width="17.6640625" style="2" customWidth="1"/>
    <col min="13063" max="13063" width="55.44140625" style="2" customWidth="1"/>
    <col min="13064" max="13064" width="15.6640625" style="2" bestFit="1" customWidth="1"/>
    <col min="13065" max="13065" width="14.109375" style="2" bestFit="1" customWidth="1"/>
    <col min="13066" max="13066" width="24.21875" style="2" bestFit="1" customWidth="1"/>
    <col min="13067" max="13067" width="25.5546875" style="2" customWidth="1"/>
    <col min="13068" max="13312" width="9.33203125" style="2"/>
    <col min="13313" max="13313" width="8.109375" style="2" customWidth="1"/>
    <col min="13314" max="13314" width="56.33203125" style="2" customWidth="1"/>
    <col min="13315" max="13316" width="16" style="2" customWidth="1"/>
    <col min="13317" max="13317" width="19.33203125" style="2" customWidth="1"/>
    <col min="13318" max="13318" width="17.6640625" style="2" customWidth="1"/>
    <col min="13319" max="13319" width="55.44140625" style="2" customWidth="1"/>
    <col min="13320" max="13320" width="15.6640625" style="2" bestFit="1" customWidth="1"/>
    <col min="13321" max="13321" width="14.109375" style="2" bestFit="1" customWidth="1"/>
    <col min="13322" max="13322" width="24.21875" style="2" bestFit="1" customWidth="1"/>
    <col min="13323" max="13323" width="25.5546875" style="2" customWidth="1"/>
    <col min="13324" max="13568" width="9.33203125" style="2"/>
    <col min="13569" max="13569" width="8.109375" style="2" customWidth="1"/>
    <col min="13570" max="13570" width="56.33203125" style="2" customWidth="1"/>
    <col min="13571" max="13572" width="16" style="2" customWidth="1"/>
    <col min="13573" max="13573" width="19.33203125" style="2" customWidth="1"/>
    <col min="13574" max="13574" width="17.6640625" style="2" customWidth="1"/>
    <col min="13575" max="13575" width="55.44140625" style="2" customWidth="1"/>
    <col min="13576" max="13576" width="15.6640625" style="2" bestFit="1" customWidth="1"/>
    <col min="13577" max="13577" width="14.109375" style="2" bestFit="1" customWidth="1"/>
    <col min="13578" max="13578" width="24.21875" style="2" bestFit="1" customWidth="1"/>
    <col min="13579" max="13579" width="25.5546875" style="2" customWidth="1"/>
    <col min="13580" max="13824" width="9.33203125" style="2"/>
    <col min="13825" max="13825" width="8.109375" style="2" customWidth="1"/>
    <col min="13826" max="13826" width="56.33203125" style="2" customWidth="1"/>
    <col min="13827" max="13828" width="16" style="2" customWidth="1"/>
    <col min="13829" max="13829" width="19.33203125" style="2" customWidth="1"/>
    <col min="13830" max="13830" width="17.6640625" style="2" customWidth="1"/>
    <col min="13831" max="13831" width="55.44140625" style="2" customWidth="1"/>
    <col min="13832" max="13832" width="15.6640625" style="2" bestFit="1" customWidth="1"/>
    <col min="13833" max="13833" width="14.109375" style="2" bestFit="1" customWidth="1"/>
    <col min="13834" max="13834" width="24.21875" style="2" bestFit="1" customWidth="1"/>
    <col min="13835" max="13835" width="25.5546875" style="2" customWidth="1"/>
    <col min="13836" max="14080" width="9.33203125" style="2"/>
    <col min="14081" max="14081" width="8.109375" style="2" customWidth="1"/>
    <col min="14082" max="14082" width="56.33203125" style="2" customWidth="1"/>
    <col min="14083" max="14084" width="16" style="2" customWidth="1"/>
    <col min="14085" max="14085" width="19.33203125" style="2" customWidth="1"/>
    <col min="14086" max="14086" width="17.6640625" style="2" customWidth="1"/>
    <col min="14087" max="14087" width="55.44140625" style="2" customWidth="1"/>
    <col min="14088" max="14088" width="15.6640625" style="2" bestFit="1" customWidth="1"/>
    <col min="14089" max="14089" width="14.109375" style="2" bestFit="1" customWidth="1"/>
    <col min="14090" max="14090" width="24.21875" style="2" bestFit="1" customWidth="1"/>
    <col min="14091" max="14091" width="25.5546875" style="2" customWidth="1"/>
    <col min="14092" max="14336" width="9.33203125" style="2"/>
    <col min="14337" max="14337" width="8.109375" style="2" customWidth="1"/>
    <col min="14338" max="14338" width="56.33203125" style="2" customWidth="1"/>
    <col min="14339" max="14340" width="16" style="2" customWidth="1"/>
    <col min="14341" max="14341" width="19.33203125" style="2" customWidth="1"/>
    <col min="14342" max="14342" width="17.6640625" style="2" customWidth="1"/>
    <col min="14343" max="14343" width="55.44140625" style="2" customWidth="1"/>
    <col min="14344" max="14344" width="15.6640625" style="2" bestFit="1" customWidth="1"/>
    <col min="14345" max="14345" width="14.109375" style="2" bestFit="1" customWidth="1"/>
    <col min="14346" max="14346" width="24.21875" style="2" bestFit="1" customWidth="1"/>
    <col min="14347" max="14347" width="25.5546875" style="2" customWidth="1"/>
    <col min="14348" max="14592" width="9.33203125" style="2"/>
    <col min="14593" max="14593" width="8.109375" style="2" customWidth="1"/>
    <col min="14594" max="14594" width="56.33203125" style="2" customWidth="1"/>
    <col min="14595" max="14596" width="16" style="2" customWidth="1"/>
    <col min="14597" max="14597" width="19.33203125" style="2" customWidth="1"/>
    <col min="14598" max="14598" width="17.6640625" style="2" customWidth="1"/>
    <col min="14599" max="14599" width="55.44140625" style="2" customWidth="1"/>
    <col min="14600" max="14600" width="15.6640625" style="2" bestFit="1" customWidth="1"/>
    <col min="14601" max="14601" width="14.109375" style="2" bestFit="1" customWidth="1"/>
    <col min="14602" max="14602" width="24.21875" style="2" bestFit="1" customWidth="1"/>
    <col min="14603" max="14603" width="25.5546875" style="2" customWidth="1"/>
    <col min="14604" max="14848" width="9.33203125" style="2"/>
    <col min="14849" max="14849" width="8.109375" style="2" customWidth="1"/>
    <col min="14850" max="14850" width="56.33203125" style="2" customWidth="1"/>
    <col min="14851" max="14852" width="16" style="2" customWidth="1"/>
    <col min="14853" max="14853" width="19.33203125" style="2" customWidth="1"/>
    <col min="14854" max="14854" width="17.6640625" style="2" customWidth="1"/>
    <col min="14855" max="14855" width="55.44140625" style="2" customWidth="1"/>
    <col min="14856" max="14856" width="15.6640625" style="2" bestFit="1" customWidth="1"/>
    <col min="14857" max="14857" width="14.109375" style="2" bestFit="1" customWidth="1"/>
    <col min="14858" max="14858" width="24.21875" style="2" bestFit="1" customWidth="1"/>
    <col min="14859" max="14859" width="25.5546875" style="2" customWidth="1"/>
    <col min="14860" max="15104" width="9.33203125" style="2"/>
    <col min="15105" max="15105" width="8.109375" style="2" customWidth="1"/>
    <col min="15106" max="15106" width="56.33203125" style="2" customWidth="1"/>
    <col min="15107" max="15108" width="16" style="2" customWidth="1"/>
    <col min="15109" max="15109" width="19.33203125" style="2" customWidth="1"/>
    <col min="15110" max="15110" width="17.6640625" style="2" customWidth="1"/>
    <col min="15111" max="15111" width="55.44140625" style="2" customWidth="1"/>
    <col min="15112" max="15112" width="15.6640625" style="2" bestFit="1" customWidth="1"/>
    <col min="15113" max="15113" width="14.109375" style="2" bestFit="1" customWidth="1"/>
    <col min="15114" max="15114" width="24.21875" style="2" bestFit="1" customWidth="1"/>
    <col min="15115" max="15115" width="25.5546875" style="2" customWidth="1"/>
    <col min="15116" max="15360" width="9.33203125" style="2"/>
    <col min="15361" max="15361" width="8.109375" style="2" customWidth="1"/>
    <col min="15362" max="15362" width="56.33203125" style="2" customWidth="1"/>
    <col min="15363" max="15364" width="16" style="2" customWidth="1"/>
    <col min="15365" max="15365" width="19.33203125" style="2" customWidth="1"/>
    <col min="15366" max="15366" width="17.6640625" style="2" customWidth="1"/>
    <col min="15367" max="15367" width="55.44140625" style="2" customWidth="1"/>
    <col min="15368" max="15368" width="15.6640625" style="2" bestFit="1" customWidth="1"/>
    <col min="15369" max="15369" width="14.109375" style="2" bestFit="1" customWidth="1"/>
    <col min="15370" max="15370" width="24.21875" style="2" bestFit="1" customWidth="1"/>
    <col min="15371" max="15371" width="25.5546875" style="2" customWidth="1"/>
    <col min="15372" max="15616" width="9.33203125" style="2"/>
    <col min="15617" max="15617" width="8.109375" style="2" customWidth="1"/>
    <col min="15618" max="15618" width="56.33203125" style="2" customWidth="1"/>
    <col min="15619" max="15620" width="16" style="2" customWidth="1"/>
    <col min="15621" max="15621" width="19.33203125" style="2" customWidth="1"/>
    <col min="15622" max="15622" width="17.6640625" style="2" customWidth="1"/>
    <col min="15623" max="15623" width="55.44140625" style="2" customWidth="1"/>
    <col min="15624" max="15624" width="15.6640625" style="2" bestFit="1" customWidth="1"/>
    <col min="15625" max="15625" width="14.109375" style="2" bestFit="1" customWidth="1"/>
    <col min="15626" max="15626" width="24.21875" style="2" bestFit="1" customWidth="1"/>
    <col min="15627" max="15627" width="25.5546875" style="2" customWidth="1"/>
    <col min="15628" max="15872" width="9.33203125" style="2"/>
    <col min="15873" max="15873" width="8.109375" style="2" customWidth="1"/>
    <col min="15874" max="15874" width="56.33203125" style="2" customWidth="1"/>
    <col min="15875" max="15876" width="16" style="2" customWidth="1"/>
    <col min="15877" max="15877" width="19.33203125" style="2" customWidth="1"/>
    <col min="15878" max="15878" width="17.6640625" style="2" customWidth="1"/>
    <col min="15879" max="15879" width="55.44140625" style="2" customWidth="1"/>
    <col min="15880" max="15880" width="15.6640625" style="2" bestFit="1" customWidth="1"/>
    <col min="15881" max="15881" width="14.109375" style="2" bestFit="1" customWidth="1"/>
    <col min="15882" max="15882" width="24.21875" style="2" bestFit="1" customWidth="1"/>
    <col min="15883" max="15883" width="25.5546875" style="2" customWidth="1"/>
    <col min="15884" max="16128" width="9.33203125" style="2"/>
    <col min="16129" max="16129" width="8.109375" style="2" customWidth="1"/>
    <col min="16130" max="16130" width="56.33203125" style="2" customWidth="1"/>
    <col min="16131" max="16132" width="16" style="2" customWidth="1"/>
    <col min="16133" max="16133" width="19.33203125" style="2" customWidth="1"/>
    <col min="16134" max="16134" width="17.6640625" style="2" customWidth="1"/>
    <col min="16135" max="16135" width="55.44140625" style="2" customWidth="1"/>
    <col min="16136" max="16136" width="15.6640625" style="2" bestFit="1" customWidth="1"/>
    <col min="16137" max="16137" width="14.109375" style="2" bestFit="1" customWidth="1"/>
    <col min="16138" max="16138" width="24.21875" style="2" bestFit="1" customWidth="1"/>
    <col min="16139" max="16139" width="25.5546875" style="2" customWidth="1"/>
    <col min="16140" max="16384" width="9.33203125" style="2"/>
  </cols>
  <sheetData>
    <row r="1" spans="1:7" s="1" customFormat="1" ht="39" customHeight="1" x14ac:dyDescent="0.25">
      <c r="A1" s="113" t="s">
        <v>0</v>
      </c>
      <c r="B1" s="113"/>
      <c r="C1" s="113"/>
      <c r="D1" s="113"/>
      <c r="E1" s="113"/>
      <c r="F1" s="106" t="s">
        <v>1</v>
      </c>
    </row>
    <row r="2" spans="1:7" ht="39" customHeight="1" thickBot="1" x14ac:dyDescent="0.3">
      <c r="A2" s="107" t="s">
        <v>2</v>
      </c>
      <c r="B2" s="107"/>
      <c r="C2" s="107"/>
      <c r="D2" s="107"/>
      <c r="E2" s="107"/>
      <c r="F2" s="107"/>
      <c r="G2" s="105"/>
    </row>
    <row r="3" spans="1:7" s="7" customFormat="1" ht="67.5" customHeight="1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5" t="s">
        <v>8</v>
      </c>
      <c r="G3" s="6" t="s">
        <v>9</v>
      </c>
    </row>
    <row r="4" spans="1:7" s="12" customFormat="1" ht="18" customHeight="1" thickBot="1" x14ac:dyDescent="0.3">
      <c r="A4" s="8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1">
        <v>7</v>
      </c>
    </row>
    <row r="5" spans="1:7" s="1" customFormat="1" ht="40.5" customHeight="1" x14ac:dyDescent="0.25">
      <c r="A5" s="13" t="s">
        <v>10</v>
      </c>
      <c r="B5" s="14" t="s">
        <v>11</v>
      </c>
      <c r="C5" s="15" t="s">
        <v>12</v>
      </c>
      <c r="D5" s="15">
        <f>D6+D20+D24+D27+D30+D58+D66</f>
        <v>638197.41143809236</v>
      </c>
      <c r="E5" s="15">
        <f>E6+E20+E24+E27+E30+E58+E66</f>
        <v>644398.79532279982</v>
      </c>
      <c r="F5" s="16">
        <f>(E5-D5)/D5*100</f>
        <v>0.97170307706724757</v>
      </c>
      <c r="G5" s="111" t="s">
        <v>13</v>
      </c>
    </row>
    <row r="6" spans="1:7" s="1" customFormat="1" ht="21.75" customHeight="1" x14ac:dyDescent="0.25">
      <c r="A6" s="17" t="s">
        <v>10</v>
      </c>
      <c r="B6" s="18" t="s">
        <v>14</v>
      </c>
      <c r="C6" s="19" t="s">
        <v>12</v>
      </c>
      <c r="D6" s="15">
        <f>D7+D10+D11+D14+D17</f>
        <v>314778.25413658511</v>
      </c>
      <c r="E6" s="15">
        <f>E7+E10+E11+E14+E17</f>
        <v>325364.20120941999</v>
      </c>
      <c r="F6" s="20">
        <f t="shared" ref="F6:F69" si="0">(E6-D6)/D6*100</f>
        <v>3.362985509234556</v>
      </c>
      <c r="G6" s="109"/>
    </row>
    <row r="7" spans="1:7" ht="18.75" customHeight="1" x14ac:dyDescent="0.25">
      <c r="A7" s="21" t="s">
        <v>15</v>
      </c>
      <c r="B7" s="22" t="s">
        <v>16</v>
      </c>
      <c r="C7" s="23" t="s">
        <v>12</v>
      </c>
      <c r="D7" s="24">
        <f>D8+D9</f>
        <v>24266.635300925685</v>
      </c>
      <c r="E7" s="24">
        <f>E8+E9</f>
        <v>23980.752600334541</v>
      </c>
      <c r="F7" s="25">
        <f t="shared" si="0"/>
        <v>-1.1780895746195146</v>
      </c>
      <c r="G7" s="109"/>
    </row>
    <row r="8" spans="1:7" s="32" customFormat="1" ht="17.25" customHeight="1" x14ac:dyDescent="0.25">
      <c r="A8" s="26"/>
      <c r="B8" s="27" t="s">
        <v>17</v>
      </c>
      <c r="C8" s="28" t="s">
        <v>12</v>
      </c>
      <c r="D8" s="29">
        <f>'[10]для исполнения'!D7</f>
        <v>21782.905505483825</v>
      </c>
      <c r="E8" s="30">
        <f>'[10]для исполнения'!E7</f>
        <v>21581.896143488048</v>
      </c>
      <c r="F8" s="31">
        <f>(E8-D8)/D8*100</f>
        <v>-0.92278489637286043</v>
      </c>
      <c r="G8" s="109"/>
    </row>
    <row r="9" spans="1:7" s="32" customFormat="1" ht="17.25" customHeight="1" x14ac:dyDescent="0.25">
      <c r="A9" s="26"/>
      <c r="B9" s="27" t="s">
        <v>18</v>
      </c>
      <c r="C9" s="28" t="s">
        <v>12</v>
      </c>
      <c r="D9" s="29">
        <f>'[10]для исполнения'!D8</f>
        <v>2483.72979544186</v>
      </c>
      <c r="E9" s="30">
        <f>'[10]для исполнения'!E8</f>
        <v>2398.8564568464949</v>
      </c>
      <c r="F9" s="31">
        <f t="shared" si="0"/>
        <v>-3.4171727838964059</v>
      </c>
      <c r="G9" s="109"/>
    </row>
    <row r="10" spans="1:7" ht="18" customHeight="1" x14ac:dyDescent="0.25">
      <c r="A10" s="21" t="s">
        <v>19</v>
      </c>
      <c r="B10" s="22" t="s">
        <v>20</v>
      </c>
      <c r="C10" s="23" t="s">
        <v>12</v>
      </c>
      <c r="D10" s="24">
        <f>'[10]для исполнения'!D9</f>
        <v>27901.226041403999</v>
      </c>
      <c r="E10" s="33">
        <f>'[10]для исполнения'!E9</f>
        <v>27505.945927085453</v>
      </c>
      <c r="F10" s="25">
        <f t="shared" si="0"/>
        <v>-1.4167123470917391</v>
      </c>
      <c r="G10" s="109"/>
    </row>
    <row r="11" spans="1:7" ht="22.95" customHeight="1" x14ac:dyDescent="0.25">
      <c r="A11" s="21" t="s">
        <v>21</v>
      </c>
      <c r="B11" s="22" t="s">
        <v>22</v>
      </c>
      <c r="C11" s="23" t="s">
        <v>12</v>
      </c>
      <c r="D11" s="24">
        <f>D12*D13</f>
        <v>48940.435659999988</v>
      </c>
      <c r="E11" s="24">
        <f>E12*E13</f>
        <v>47364.514979999985</v>
      </c>
      <c r="F11" s="25">
        <f t="shared" si="0"/>
        <v>-3.2200789771228679</v>
      </c>
      <c r="G11" s="109"/>
    </row>
    <row r="12" spans="1:7" s="32" customFormat="1" ht="18.75" customHeight="1" x14ac:dyDescent="0.25">
      <c r="A12" s="26"/>
      <c r="B12" s="27" t="s">
        <v>23</v>
      </c>
      <c r="C12" s="28" t="s">
        <v>24</v>
      </c>
      <c r="D12" s="29">
        <f>'[10]для исполнения'!D11</f>
        <v>3132.9279999999999</v>
      </c>
      <c r="E12" s="30">
        <f>'[10]для исполнения'!E11</f>
        <v>3046.4339999999993</v>
      </c>
      <c r="F12" s="25">
        <f t="shared" si="0"/>
        <v>-2.7608039508089748</v>
      </c>
      <c r="G12" s="109"/>
    </row>
    <row r="13" spans="1:7" s="40" customFormat="1" ht="18.75" customHeight="1" x14ac:dyDescent="0.25">
      <c r="A13" s="34"/>
      <c r="B13" s="35" t="s">
        <v>25</v>
      </c>
      <c r="C13" s="36" t="s">
        <v>26</v>
      </c>
      <c r="D13" s="37">
        <v>15.621308775688426</v>
      </c>
      <c r="E13" s="38">
        <f>'[10]для исполнения'!E12</f>
        <v>15.547527036528608</v>
      </c>
      <c r="F13" s="39">
        <f t="shared" si="0"/>
        <v>-0.47231470947328852</v>
      </c>
      <c r="G13" s="109"/>
    </row>
    <row r="14" spans="1:7" ht="17.25" hidden="1" customHeight="1" x14ac:dyDescent="0.25">
      <c r="A14" s="21" t="s">
        <v>27</v>
      </c>
      <c r="B14" s="22" t="s">
        <v>28</v>
      </c>
      <c r="C14" s="23" t="s">
        <v>12</v>
      </c>
      <c r="D14" s="24">
        <f>'[10]для исполнения'!D13</f>
        <v>0</v>
      </c>
      <c r="E14" s="33"/>
      <c r="F14" s="25"/>
      <c r="G14" s="109"/>
    </row>
    <row r="15" spans="1:7" s="32" customFormat="1" ht="17.25" hidden="1" customHeight="1" x14ac:dyDescent="0.25">
      <c r="A15" s="26"/>
      <c r="B15" s="27" t="s">
        <v>23</v>
      </c>
      <c r="C15" s="28" t="s">
        <v>29</v>
      </c>
      <c r="D15" s="29">
        <f>'[10]для исполнения'!D14</f>
        <v>0</v>
      </c>
      <c r="E15" s="33"/>
      <c r="F15" s="25"/>
      <c r="G15" s="109"/>
    </row>
    <row r="16" spans="1:7" s="40" customFormat="1" ht="17.25" hidden="1" customHeight="1" x14ac:dyDescent="0.25">
      <c r="A16" s="34"/>
      <c r="B16" s="35" t="s">
        <v>30</v>
      </c>
      <c r="C16" s="36" t="s">
        <v>26</v>
      </c>
      <c r="D16" s="37">
        <f>'[10]для исполнения'!D15</f>
        <v>0</v>
      </c>
      <c r="E16" s="38"/>
      <c r="F16" s="39"/>
      <c r="G16" s="110"/>
    </row>
    <row r="17" spans="1:10" ht="18.600000000000001" customHeight="1" x14ac:dyDescent="0.25">
      <c r="A17" s="21" t="s">
        <v>31</v>
      </c>
      <c r="B17" s="22" t="s">
        <v>32</v>
      </c>
      <c r="C17" s="23" t="s">
        <v>12</v>
      </c>
      <c r="D17" s="24">
        <f>D18*D19</f>
        <v>213669.95713425544</v>
      </c>
      <c r="E17" s="24">
        <f>E18*E19</f>
        <v>226512.98770199998</v>
      </c>
      <c r="F17" s="25">
        <f t="shared" si="0"/>
        <v>6.0106861722609279</v>
      </c>
      <c r="G17" s="108" t="str">
        <f>G162</f>
        <v>Увеличение объемов потребления</v>
      </c>
    </row>
    <row r="18" spans="1:10" s="32" customFormat="1" ht="19.2" customHeight="1" x14ac:dyDescent="0.25">
      <c r="A18" s="26"/>
      <c r="B18" s="27" t="s">
        <v>23</v>
      </c>
      <c r="C18" s="28" t="s">
        <v>29</v>
      </c>
      <c r="D18" s="29">
        <f>'[10]для исполнения'!D17</f>
        <v>5526.89</v>
      </c>
      <c r="E18" s="30">
        <f>E162</f>
        <v>5859.1046999999999</v>
      </c>
      <c r="F18" s="31">
        <f t="shared" si="0"/>
        <v>6.0108795362310365</v>
      </c>
      <c r="G18" s="110"/>
    </row>
    <row r="19" spans="1:10" s="40" customFormat="1" ht="18.75" customHeight="1" x14ac:dyDescent="0.25">
      <c r="A19" s="34"/>
      <c r="B19" s="35" t="s">
        <v>30</v>
      </c>
      <c r="C19" s="36" t="s">
        <v>26</v>
      </c>
      <c r="D19" s="37">
        <f>'[10]для исполнения'!D18</f>
        <v>38.660070516014507</v>
      </c>
      <c r="E19" s="41">
        <f>'[10]для исполнения'!E18</f>
        <v>38.659999999999997</v>
      </c>
      <c r="F19" s="39">
        <f t="shared" si="0"/>
        <v>-1.8240011869879113E-4</v>
      </c>
      <c r="G19" s="108" t="s">
        <v>13</v>
      </c>
    </row>
    <row r="20" spans="1:10" s="1" customFormat="1" ht="19.2" customHeight="1" x14ac:dyDescent="0.25">
      <c r="A20" s="17" t="s">
        <v>33</v>
      </c>
      <c r="B20" s="18" t="s">
        <v>34</v>
      </c>
      <c r="C20" s="19" t="s">
        <v>12</v>
      </c>
      <c r="D20" s="15">
        <f>D21+D22+D23</f>
        <v>210258.383234509</v>
      </c>
      <c r="E20" s="15">
        <f>E21+E22+E23</f>
        <v>203903.57244674629</v>
      </c>
      <c r="F20" s="20">
        <f t="shared" si="0"/>
        <v>-3.022381647762868</v>
      </c>
      <c r="G20" s="109"/>
    </row>
    <row r="21" spans="1:10" ht="18" customHeight="1" x14ac:dyDescent="0.25">
      <c r="A21" s="21" t="s">
        <v>35</v>
      </c>
      <c r="B21" s="22" t="s">
        <v>36</v>
      </c>
      <c r="C21" s="23" t="s">
        <v>12</v>
      </c>
      <c r="D21" s="24">
        <f>'[10]для исполнения'!D20</f>
        <v>191301.21330369354</v>
      </c>
      <c r="E21" s="33">
        <f>'[10]для исполнения'!E20</f>
        <v>185006.81977528089</v>
      </c>
      <c r="F21" s="25">
        <f t="shared" si="0"/>
        <v>-3.2903050742392339</v>
      </c>
      <c r="G21" s="109"/>
    </row>
    <row r="22" spans="1:10" ht="19.5" customHeight="1" x14ac:dyDescent="0.25">
      <c r="A22" s="21" t="s">
        <v>37</v>
      </c>
      <c r="B22" s="22" t="s">
        <v>38</v>
      </c>
      <c r="C22" s="23" t="s">
        <v>12</v>
      </c>
      <c r="D22" s="24">
        <f>'[10]для исполнения'!D21</f>
        <v>16356.2537374658</v>
      </c>
      <c r="E22" s="33">
        <f>'[10]для исполнения'!E21</f>
        <v>16326.131924133984</v>
      </c>
      <c r="F22" s="25">
        <f t="shared" si="0"/>
        <v>-0.18416083423075558</v>
      </c>
      <c r="G22" s="109"/>
      <c r="H22" s="42"/>
      <c r="I22" s="42"/>
      <c r="J22" s="42"/>
    </row>
    <row r="23" spans="1:10" ht="19.5" customHeight="1" x14ac:dyDescent="0.25">
      <c r="A23" s="43" t="s">
        <v>39</v>
      </c>
      <c r="B23" s="22" t="s">
        <v>40</v>
      </c>
      <c r="C23" s="23" t="s">
        <v>12</v>
      </c>
      <c r="D23" s="24">
        <f>'[10]для исполнения'!D22</f>
        <v>2600.9161933496516</v>
      </c>
      <c r="E23" s="44">
        <f>'[10]для исполнения'!E22</f>
        <v>2570.6207473314221</v>
      </c>
      <c r="F23" s="25">
        <f t="shared" si="0"/>
        <v>-1.164799007968528</v>
      </c>
      <c r="G23" s="109"/>
    </row>
    <row r="24" spans="1:10" s="1" customFormat="1" ht="19.8" customHeight="1" x14ac:dyDescent="0.25">
      <c r="A24" s="17" t="s">
        <v>41</v>
      </c>
      <c r="B24" s="18" t="s">
        <v>42</v>
      </c>
      <c r="C24" s="19" t="s">
        <v>12</v>
      </c>
      <c r="D24" s="15">
        <f>D25+D26</f>
        <v>6988.3899999999994</v>
      </c>
      <c r="E24" s="15">
        <f>E25+E26</f>
        <v>6988.3864999999996</v>
      </c>
      <c r="F24" s="20">
        <f t="shared" si="0"/>
        <v>-5.0083066340080464E-5</v>
      </c>
      <c r="G24" s="109"/>
    </row>
    <row r="25" spans="1:10" ht="20.399999999999999" customHeight="1" x14ac:dyDescent="0.25">
      <c r="A25" s="21" t="s">
        <v>43</v>
      </c>
      <c r="B25" s="22" t="s">
        <v>44</v>
      </c>
      <c r="C25" s="23" t="s">
        <v>12</v>
      </c>
      <c r="D25" s="24">
        <f>'[10]для исполнения'!D24</f>
        <v>6768.74</v>
      </c>
      <c r="E25" s="33">
        <f>'[10]для исполнения'!E24</f>
        <v>6768.7365</v>
      </c>
      <c r="F25" s="25">
        <f t="shared" si="0"/>
        <v>-5.1708294302980315E-5</v>
      </c>
      <c r="G25" s="109"/>
    </row>
    <row r="26" spans="1:10" ht="19.8" customHeight="1" x14ac:dyDescent="0.25">
      <c r="A26" s="21" t="s">
        <v>45</v>
      </c>
      <c r="B26" s="45" t="s">
        <v>46</v>
      </c>
      <c r="C26" s="23" t="s">
        <v>12</v>
      </c>
      <c r="D26" s="24">
        <f>'[10]для исполнения'!D25</f>
        <v>219.65</v>
      </c>
      <c r="E26" s="33">
        <f>'[10]для исполнения'!E25</f>
        <v>219.65</v>
      </c>
      <c r="F26" s="25">
        <f t="shared" si="0"/>
        <v>0</v>
      </c>
      <c r="G26" s="109"/>
    </row>
    <row r="27" spans="1:10" s="1" customFormat="1" ht="18" customHeight="1" x14ac:dyDescent="0.25">
      <c r="A27" s="17" t="s">
        <v>47</v>
      </c>
      <c r="B27" s="18" t="s">
        <v>48</v>
      </c>
      <c r="C27" s="19" t="s">
        <v>12</v>
      </c>
      <c r="D27" s="15">
        <f>'[10]для исполнения'!D26</f>
        <v>3483.4415293911006</v>
      </c>
      <c r="E27" s="46">
        <f>'[10]для исполнения'!E26</f>
        <v>3650.4885599999998</v>
      </c>
      <c r="F27" s="20">
        <f t="shared" si="0"/>
        <v>4.795459582124769</v>
      </c>
      <c r="G27" s="109"/>
    </row>
    <row r="28" spans="1:10" ht="35.25" hidden="1" customHeight="1" x14ac:dyDescent="0.25">
      <c r="A28" s="21" t="s">
        <v>49</v>
      </c>
      <c r="B28" s="22" t="s">
        <v>50</v>
      </c>
      <c r="C28" s="23" t="s">
        <v>12</v>
      </c>
      <c r="D28" s="15">
        <f>'[10]для исполнения'!D27</f>
        <v>0</v>
      </c>
      <c r="E28" s="47"/>
      <c r="F28" s="20" t="e">
        <f t="shared" si="0"/>
        <v>#DIV/0!</v>
      </c>
      <c r="G28" s="109"/>
    </row>
    <row r="29" spans="1:10" ht="19.5" hidden="1" customHeight="1" x14ac:dyDescent="0.25">
      <c r="A29" s="21" t="s">
        <v>51</v>
      </c>
      <c r="B29" s="22" t="s">
        <v>52</v>
      </c>
      <c r="C29" s="23" t="s">
        <v>12</v>
      </c>
      <c r="D29" s="15">
        <f>'[10]для исполнения'!D28</f>
        <v>0</v>
      </c>
      <c r="E29" s="47"/>
      <c r="F29" s="20" t="e">
        <f t="shared" si="0"/>
        <v>#DIV/0!</v>
      </c>
      <c r="G29" s="109"/>
    </row>
    <row r="30" spans="1:10" s="1" customFormat="1" ht="35.4" customHeight="1" x14ac:dyDescent="0.25">
      <c r="A30" s="17" t="s">
        <v>53</v>
      </c>
      <c r="B30" s="18" t="s">
        <v>54</v>
      </c>
      <c r="C30" s="23" t="s">
        <v>12</v>
      </c>
      <c r="D30" s="15">
        <f>D31+D32+D33</f>
        <v>27512.663810730293</v>
      </c>
      <c r="E30" s="15">
        <f>E31+E32+E33</f>
        <v>26876.064502895184</v>
      </c>
      <c r="F30" s="20">
        <f t="shared" si="0"/>
        <v>-2.3138410450347866</v>
      </c>
      <c r="G30" s="109"/>
    </row>
    <row r="31" spans="1:10" ht="18.75" customHeight="1" x14ac:dyDescent="0.25">
      <c r="A31" s="21" t="s">
        <v>55</v>
      </c>
      <c r="B31" s="22" t="s">
        <v>56</v>
      </c>
      <c r="C31" s="23" t="s">
        <v>12</v>
      </c>
      <c r="D31" s="24">
        <f>'[10]для исполнения'!D30</f>
        <v>560.04913821910338</v>
      </c>
      <c r="E31" s="33">
        <f>'[10]для исполнения'!E30</f>
        <v>560.04914353215861</v>
      </c>
      <c r="F31" s="25">
        <f t="shared" si="0"/>
        <v>9.4867661842890817E-7</v>
      </c>
      <c r="G31" s="109"/>
    </row>
    <row r="32" spans="1:10" ht="17.25" customHeight="1" x14ac:dyDescent="0.25">
      <c r="A32" s="21" t="s">
        <v>57</v>
      </c>
      <c r="B32" s="22" t="s">
        <v>58</v>
      </c>
      <c r="C32" s="23" t="s">
        <v>12</v>
      </c>
      <c r="D32" s="24">
        <f>'[10]для исполнения'!D31</f>
        <v>14653.184163847089</v>
      </c>
      <c r="E32" s="33">
        <f>'[10]для исполнения'!E31</f>
        <v>14002.459239850821</v>
      </c>
      <c r="F32" s="25">
        <f t="shared" si="0"/>
        <v>-4.4408431418050531</v>
      </c>
      <c r="G32" s="109"/>
    </row>
    <row r="33" spans="1:7" ht="19.8" customHeight="1" x14ac:dyDescent="0.25">
      <c r="A33" s="21" t="s">
        <v>59</v>
      </c>
      <c r="B33" s="22" t="s">
        <v>60</v>
      </c>
      <c r="C33" s="23" t="s">
        <v>12</v>
      </c>
      <c r="D33" s="24">
        <f>D34+D35+D36+D37+D42+D43+D44+D45+D46+D47+D48+D49+D50+D51+D52+D53+D54+D55+D56+D57</f>
        <v>12299.4305086641</v>
      </c>
      <c r="E33" s="24">
        <f>E34+E35+E36+E37+E42+E43+E44+E45+E46+E47+E48+E49+E50+E51+E52+E53+E54+E55+E56+E57</f>
        <v>12313.556119512206</v>
      </c>
      <c r="F33" s="25">
        <f t="shared" si="0"/>
        <v>0.11484768207890658</v>
      </c>
      <c r="G33" s="109"/>
    </row>
    <row r="34" spans="1:7" ht="17.25" hidden="1" customHeight="1" x14ac:dyDescent="0.25">
      <c r="A34" s="21" t="s">
        <v>61</v>
      </c>
      <c r="B34" s="22" t="s">
        <v>62</v>
      </c>
      <c r="C34" s="23" t="s">
        <v>12</v>
      </c>
      <c r="D34" s="24">
        <f>'[10]для исполнения'!D33</f>
        <v>0</v>
      </c>
      <c r="E34" s="33">
        <f>'[10]для исполнения'!E33</f>
        <v>0</v>
      </c>
      <c r="F34" s="25"/>
      <c r="G34" s="109"/>
    </row>
    <row r="35" spans="1:7" ht="17.25" hidden="1" customHeight="1" x14ac:dyDescent="0.25">
      <c r="A35" s="21" t="s">
        <v>63</v>
      </c>
      <c r="B35" s="22" t="s">
        <v>64</v>
      </c>
      <c r="C35" s="23" t="s">
        <v>12</v>
      </c>
      <c r="D35" s="24">
        <f>'[10]для исполнения'!D34</f>
        <v>94.00626680323515</v>
      </c>
      <c r="E35" s="33">
        <f>'[10]для исполнения'!E34</f>
        <v>94.006272171187589</v>
      </c>
      <c r="F35" s="25">
        <f t="shared" si="0"/>
        <v>5.7102070132396213E-6</v>
      </c>
      <c r="G35" s="109"/>
    </row>
    <row r="36" spans="1:7" ht="17.25" hidden="1" customHeight="1" x14ac:dyDescent="0.25">
      <c r="A36" s="21" t="s">
        <v>65</v>
      </c>
      <c r="B36" s="22" t="s">
        <v>66</v>
      </c>
      <c r="C36" s="23" t="s">
        <v>12</v>
      </c>
      <c r="D36" s="24">
        <f>'[10]для исполнения'!D35</f>
        <v>143.56405752114514</v>
      </c>
      <c r="E36" s="33">
        <f>'[10]для исполнения'!E35</f>
        <v>143.56415046924724</v>
      </c>
      <c r="F36" s="25">
        <f t="shared" si="0"/>
        <v>6.474329557004183E-5</v>
      </c>
      <c r="G36" s="109"/>
    </row>
    <row r="37" spans="1:7" ht="22.5" hidden="1" customHeight="1" x14ac:dyDescent="0.25">
      <c r="A37" s="21" t="s">
        <v>67</v>
      </c>
      <c r="B37" s="48" t="s">
        <v>68</v>
      </c>
      <c r="C37" s="23" t="s">
        <v>12</v>
      </c>
      <c r="D37" s="24">
        <f>D38+D39+D40+D41</f>
        <v>3158.0335955943337</v>
      </c>
      <c r="E37" s="24">
        <f>E38+E39+E40+E41</f>
        <v>3158.0335838644951</v>
      </c>
      <c r="F37" s="25">
        <f t="shared" si="0"/>
        <v>-3.7142855850651257E-7</v>
      </c>
      <c r="G37" s="109"/>
    </row>
    <row r="38" spans="1:7" s="32" customFormat="1" ht="17.25" hidden="1" customHeight="1" x14ac:dyDescent="0.25">
      <c r="A38" s="26"/>
      <c r="B38" s="49" t="s">
        <v>69</v>
      </c>
      <c r="C38" s="28" t="s">
        <v>12</v>
      </c>
      <c r="D38" s="29">
        <f>'[10]для исполнения'!D37</f>
        <v>1556.7433716764417</v>
      </c>
      <c r="E38" s="30">
        <f>'[10]для исполнения'!E37</f>
        <v>1556.7433667336147</v>
      </c>
      <c r="F38" s="31">
        <f t="shared" si="0"/>
        <v>-3.1751071373118926E-7</v>
      </c>
      <c r="G38" s="109"/>
    </row>
    <row r="39" spans="1:7" s="32" customFormat="1" ht="18.75" hidden="1" customHeight="1" x14ac:dyDescent="0.25">
      <c r="A39" s="26"/>
      <c r="B39" s="27" t="s">
        <v>70</v>
      </c>
      <c r="C39" s="28" t="s">
        <v>12</v>
      </c>
      <c r="D39" s="29">
        <f>'[10]для исполнения'!D38</f>
        <v>767.42707045840029</v>
      </c>
      <c r="E39" s="30">
        <f>'[10]для исполнения'!E38</f>
        <v>767.42706367138874</v>
      </c>
      <c r="F39" s="31">
        <f t="shared" si="0"/>
        <v>-8.8438521632468732E-7</v>
      </c>
      <c r="G39" s="109"/>
    </row>
    <row r="40" spans="1:7" s="32" customFormat="1" ht="18.75" hidden="1" customHeight="1" x14ac:dyDescent="0.25">
      <c r="A40" s="26"/>
      <c r="B40" s="27" t="s">
        <v>71</v>
      </c>
      <c r="C40" s="28" t="s">
        <v>12</v>
      </c>
      <c r="D40" s="29">
        <f>'[10]для исполнения'!D39</f>
        <v>0</v>
      </c>
      <c r="E40" s="30"/>
      <c r="F40" s="31"/>
      <c r="G40" s="109"/>
    </row>
    <row r="41" spans="1:7" s="32" customFormat="1" ht="17.25" hidden="1" customHeight="1" x14ac:dyDescent="0.25">
      <c r="A41" s="26"/>
      <c r="B41" s="27" t="s">
        <v>72</v>
      </c>
      <c r="C41" s="28" t="s">
        <v>12</v>
      </c>
      <c r="D41" s="29">
        <f>'[10]для исполнения'!D40</f>
        <v>833.86315345949151</v>
      </c>
      <c r="E41" s="30">
        <f>'[10]для исполнения'!E40</f>
        <v>833.86315345949151</v>
      </c>
      <c r="F41" s="31">
        <f t="shared" si="0"/>
        <v>0</v>
      </c>
      <c r="G41" s="109"/>
    </row>
    <row r="42" spans="1:7" ht="17.25" hidden="1" customHeight="1" x14ac:dyDescent="0.25">
      <c r="A42" s="21" t="s">
        <v>73</v>
      </c>
      <c r="B42" s="48" t="s">
        <v>74</v>
      </c>
      <c r="C42" s="23" t="s">
        <v>12</v>
      </c>
      <c r="D42" s="24">
        <f>'[10]для исполнения'!D41</f>
        <v>0</v>
      </c>
      <c r="E42" s="33">
        <f>'[10]для исполнения'!E41</f>
        <v>0</v>
      </c>
      <c r="F42" s="25"/>
      <c r="G42" s="110"/>
    </row>
    <row r="43" spans="1:7" ht="17.399999999999999" hidden="1" customHeight="1" x14ac:dyDescent="0.25">
      <c r="A43" s="21" t="s">
        <v>75</v>
      </c>
      <c r="B43" s="48" t="s">
        <v>76</v>
      </c>
      <c r="C43" s="23" t="s">
        <v>12</v>
      </c>
      <c r="D43" s="24">
        <f>'[10]для исполнения'!D42</f>
        <v>82.191693713982914</v>
      </c>
      <c r="E43" s="33">
        <f>'[10]для исполнения'!E42</f>
        <v>88.062528979267412</v>
      </c>
      <c r="F43" s="25">
        <f t="shared" si="0"/>
        <v>7.1428571428571477</v>
      </c>
      <c r="G43" s="50" t="s">
        <v>77</v>
      </c>
    </row>
    <row r="44" spans="1:7" ht="30.6" hidden="1" customHeight="1" x14ac:dyDescent="0.25">
      <c r="A44" s="21" t="s">
        <v>78</v>
      </c>
      <c r="B44" s="48" t="s">
        <v>79</v>
      </c>
      <c r="C44" s="23" t="s">
        <v>12</v>
      </c>
      <c r="D44" s="24">
        <f>'[10]для исполнения'!D43</f>
        <v>95.91151550165084</v>
      </c>
      <c r="E44" s="33">
        <f>'[10]для исполнения'!E43</f>
        <v>104.16654878218537</v>
      </c>
      <c r="F44" s="25">
        <f t="shared" si="0"/>
        <v>8.6069261207664347</v>
      </c>
      <c r="G44" s="50" t="s">
        <v>80</v>
      </c>
    </row>
    <row r="45" spans="1:7" ht="17.25" hidden="1" customHeight="1" x14ac:dyDescent="0.25">
      <c r="A45" s="21" t="s">
        <v>81</v>
      </c>
      <c r="B45" s="48" t="s">
        <v>82</v>
      </c>
      <c r="C45" s="23" t="s">
        <v>12</v>
      </c>
      <c r="D45" s="24">
        <f>'[10]для исполнения'!D44</f>
        <v>1268.544495383363</v>
      </c>
      <c r="E45" s="33">
        <f>'[10]для исполнения'!E44</f>
        <v>1268.5445015724415</v>
      </c>
      <c r="F45" s="25">
        <f t="shared" si="0"/>
        <v>4.8788816623349541E-7</v>
      </c>
      <c r="G45" s="108" t="s">
        <v>13</v>
      </c>
    </row>
    <row r="46" spans="1:7" ht="17.25" hidden="1" customHeight="1" x14ac:dyDescent="0.25">
      <c r="A46" s="21" t="s">
        <v>83</v>
      </c>
      <c r="B46" s="48" t="s">
        <v>84</v>
      </c>
      <c r="C46" s="23" t="s">
        <v>12</v>
      </c>
      <c r="D46" s="24">
        <f>'[10]для исполнения'!D45</f>
        <v>708.78</v>
      </c>
      <c r="E46" s="33">
        <f>'[10]для исполнения'!E45</f>
        <v>708.78</v>
      </c>
      <c r="F46" s="25">
        <f t="shared" si="0"/>
        <v>0</v>
      </c>
      <c r="G46" s="109"/>
    </row>
    <row r="47" spans="1:7" ht="17.25" hidden="1" customHeight="1" x14ac:dyDescent="0.25">
      <c r="A47" s="21" t="s">
        <v>85</v>
      </c>
      <c r="B47" s="51" t="s">
        <v>86</v>
      </c>
      <c r="C47" s="23" t="s">
        <v>12</v>
      </c>
      <c r="D47" s="24">
        <f>'[10]для исполнения'!D46</f>
        <v>0</v>
      </c>
      <c r="E47" s="33">
        <f>'[10]для исполнения'!E46</f>
        <v>0</v>
      </c>
      <c r="F47" s="25"/>
      <c r="G47" s="109"/>
    </row>
    <row r="48" spans="1:7" ht="17.25" hidden="1" customHeight="1" x14ac:dyDescent="0.25">
      <c r="A48" s="21" t="s">
        <v>87</v>
      </c>
      <c r="B48" s="51" t="s">
        <v>88</v>
      </c>
      <c r="C48" s="23" t="s">
        <v>12</v>
      </c>
      <c r="D48" s="24">
        <f>'[10]для исполнения'!D47</f>
        <v>19</v>
      </c>
      <c r="E48" s="33">
        <f>'[10]для исполнения'!E47</f>
        <v>19</v>
      </c>
      <c r="F48" s="25">
        <f t="shared" si="0"/>
        <v>0</v>
      </c>
      <c r="G48" s="109"/>
    </row>
    <row r="49" spans="1:7" ht="17.25" hidden="1" customHeight="1" x14ac:dyDescent="0.25">
      <c r="A49" s="21" t="s">
        <v>89</v>
      </c>
      <c r="B49" s="51" t="s">
        <v>90</v>
      </c>
      <c r="C49" s="23" t="s">
        <v>12</v>
      </c>
      <c r="D49" s="24">
        <f>'[10]для исполнения'!D48</f>
        <v>9.3915272338910629</v>
      </c>
      <c r="E49" s="33">
        <f>'[10]для исполнения'!E48</f>
        <v>9.3915272338910629</v>
      </c>
      <c r="F49" s="25">
        <f t="shared" si="0"/>
        <v>0</v>
      </c>
      <c r="G49" s="109"/>
    </row>
    <row r="50" spans="1:7" ht="17.25" hidden="1" customHeight="1" x14ac:dyDescent="0.25">
      <c r="A50" s="21" t="s">
        <v>91</v>
      </c>
      <c r="B50" s="48" t="s">
        <v>92</v>
      </c>
      <c r="C50" s="23" t="s">
        <v>12</v>
      </c>
      <c r="D50" s="24">
        <f>'[10]для исполнения'!D49</f>
        <v>677.18057144304362</v>
      </c>
      <c r="E50" s="33">
        <f>'[10]для исполнения'!E49</f>
        <v>677.18057144304362</v>
      </c>
      <c r="F50" s="25">
        <f t="shared" si="0"/>
        <v>0</v>
      </c>
      <c r="G50" s="109"/>
    </row>
    <row r="51" spans="1:7" ht="17.25" hidden="1" customHeight="1" x14ac:dyDescent="0.25">
      <c r="A51" s="21" t="s">
        <v>93</v>
      </c>
      <c r="B51" s="51" t="s">
        <v>94</v>
      </c>
      <c r="C51" s="23" t="s">
        <v>12</v>
      </c>
      <c r="D51" s="24">
        <f>'[10]для исполнения'!D50</f>
        <v>56.515766698160625</v>
      </c>
      <c r="E51" s="33">
        <f>'[10]для исполнения'!E50</f>
        <v>56.515401439340643</v>
      </c>
      <c r="F51" s="25">
        <f t="shared" si="0"/>
        <v>-6.4629543457050118E-4</v>
      </c>
      <c r="G51" s="109"/>
    </row>
    <row r="52" spans="1:7" ht="20.25" hidden="1" customHeight="1" x14ac:dyDescent="0.25">
      <c r="A52" s="21" t="s">
        <v>95</v>
      </c>
      <c r="B52" s="51" t="s">
        <v>96</v>
      </c>
      <c r="C52" s="23" t="s">
        <v>12</v>
      </c>
      <c r="D52" s="24">
        <f>'[10]для исполнения'!D51</f>
        <v>272.15718792634601</v>
      </c>
      <c r="E52" s="33">
        <f>'[10]для исполнения'!E51</f>
        <v>272.15718792634601</v>
      </c>
      <c r="F52" s="25">
        <f t="shared" si="0"/>
        <v>0</v>
      </c>
      <c r="G52" s="109"/>
    </row>
    <row r="53" spans="1:7" ht="17.25" hidden="1" customHeight="1" x14ac:dyDescent="0.25">
      <c r="A53" s="21" t="s">
        <v>97</v>
      </c>
      <c r="B53" s="45" t="s">
        <v>98</v>
      </c>
      <c r="C53" s="23" t="s">
        <v>12</v>
      </c>
      <c r="D53" s="24">
        <f>'[10]для исполнения'!D52</f>
        <v>4780</v>
      </c>
      <c r="E53" s="33">
        <f>'[10]для исполнения'!E52</f>
        <v>4780</v>
      </c>
      <c r="F53" s="25">
        <f t="shared" si="0"/>
        <v>0</v>
      </c>
      <c r="G53" s="109"/>
    </row>
    <row r="54" spans="1:7" ht="17.25" hidden="1" customHeight="1" x14ac:dyDescent="0.25">
      <c r="A54" s="21" t="s">
        <v>99</v>
      </c>
      <c r="B54" s="45" t="s">
        <v>100</v>
      </c>
      <c r="C54" s="23" t="s">
        <v>12</v>
      </c>
      <c r="D54" s="24">
        <f>'[10]для исполнения'!D53</f>
        <v>131.1</v>
      </c>
      <c r="E54" s="33">
        <f>'[10]для исполнения'!E53</f>
        <v>131.1</v>
      </c>
      <c r="F54" s="25">
        <f t="shared" si="0"/>
        <v>0</v>
      </c>
      <c r="G54" s="109"/>
    </row>
    <row r="55" spans="1:7" ht="17.25" hidden="1" customHeight="1" x14ac:dyDescent="0.25">
      <c r="A55" s="21" t="s">
        <v>101</v>
      </c>
      <c r="B55" s="45" t="s">
        <v>102</v>
      </c>
      <c r="C55" s="23" t="s">
        <v>12</v>
      </c>
      <c r="D55" s="24">
        <f>'[10]для исполнения'!D54</f>
        <v>279.69457375833952</v>
      </c>
      <c r="E55" s="33">
        <f>'[10]для исполнения'!E54</f>
        <v>279.6945685952557</v>
      </c>
      <c r="F55" s="25">
        <f t="shared" si="0"/>
        <v>-1.845972105770016E-6</v>
      </c>
      <c r="G55" s="109"/>
    </row>
    <row r="56" spans="1:7" ht="17.25" hidden="1" customHeight="1" x14ac:dyDescent="0.25">
      <c r="A56" s="21" t="s">
        <v>103</v>
      </c>
      <c r="B56" s="45" t="s">
        <v>104</v>
      </c>
      <c r="C56" s="23" t="s">
        <v>12</v>
      </c>
      <c r="D56" s="24">
        <f>'[10]для исполнения'!D55</f>
        <v>523.35925708661034</v>
      </c>
      <c r="E56" s="33">
        <f>'[10]для исполнения'!E55</f>
        <v>523.3592770355051</v>
      </c>
      <c r="F56" s="25">
        <f t="shared" si="0"/>
        <v>3.8117019026549633E-6</v>
      </c>
      <c r="G56" s="109"/>
    </row>
    <row r="57" spans="1:7" ht="17.25" hidden="1" customHeight="1" x14ac:dyDescent="0.25">
      <c r="A57" s="21" t="s">
        <v>105</v>
      </c>
      <c r="B57" s="45" t="s">
        <v>106</v>
      </c>
      <c r="C57" s="23" t="s">
        <v>12</v>
      </c>
      <c r="D57" s="24">
        <f>'[10]для исполнения'!D56</f>
        <v>0</v>
      </c>
      <c r="E57" s="33">
        <f>'[10]для исполнения'!E56</f>
        <v>0</v>
      </c>
      <c r="F57" s="25"/>
      <c r="G57" s="109"/>
    </row>
    <row r="58" spans="1:7" s="1" customFormat="1" ht="19.5" customHeight="1" x14ac:dyDescent="0.25">
      <c r="A58" s="52" t="s">
        <v>107</v>
      </c>
      <c r="B58" s="53" t="s">
        <v>108</v>
      </c>
      <c r="C58" s="19" t="s">
        <v>12</v>
      </c>
      <c r="D58" s="15">
        <f>D59+D60+D61+D62</f>
        <v>1866.3084671307906</v>
      </c>
      <c r="E58" s="15">
        <f>E59+E60+E61+E62</f>
        <v>1887.7536460432884</v>
      </c>
      <c r="F58" s="20">
        <f t="shared" si="0"/>
        <v>1.1490693682308049</v>
      </c>
      <c r="G58" s="109"/>
    </row>
    <row r="59" spans="1:7" ht="17.25" customHeight="1" x14ac:dyDescent="0.25">
      <c r="A59" s="21" t="s">
        <v>109</v>
      </c>
      <c r="B59" s="45" t="s">
        <v>110</v>
      </c>
      <c r="C59" s="23" t="s">
        <v>12</v>
      </c>
      <c r="D59" s="24">
        <f>'[10]для исполнения'!D58</f>
        <v>733.85104549465098</v>
      </c>
      <c r="E59" s="33">
        <f>'[10]для исполнения'!E58</f>
        <v>733.85104549465098</v>
      </c>
      <c r="F59" s="25">
        <f t="shared" si="0"/>
        <v>0</v>
      </c>
      <c r="G59" s="109"/>
    </row>
    <row r="60" spans="1:7" ht="17.25" customHeight="1" x14ac:dyDescent="0.25">
      <c r="A60" s="54" t="s">
        <v>111</v>
      </c>
      <c r="B60" s="55" t="s">
        <v>112</v>
      </c>
      <c r="C60" s="24" t="s">
        <v>12</v>
      </c>
      <c r="D60" s="24">
        <f>'[10]для исполнения'!D59</f>
        <v>307.80687103868888</v>
      </c>
      <c r="E60" s="56">
        <f>'[10]для исполнения'!E59</f>
        <v>312.82527502228237</v>
      </c>
      <c r="F60" s="25">
        <f t="shared" si="0"/>
        <v>1.6303742559933672</v>
      </c>
      <c r="G60" s="109"/>
    </row>
    <row r="61" spans="1:7" ht="20.25" customHeight="1" x14ac:dyDescent="0.25">
      <c r="A61" s="21" t="s">
        <v>113</v>
      </c>
      <c r="B61" s="57" t="s">
        <v>114</v>
      </c>
      <c r="C61" s="23" t="s">
        <v>12</v>
      </c>
      <c r="D61" s="24">
        <f>'[10]для исполнения'!D60</f>
        <v>19.446455319001799</v>
      </c>
      <c r="E61" s="33">
        <f>'[10]для исполнения'!E60</f>
        <v>19.446455319001799</v>
      </c>
      <c r="F61" s="25">
        <f t="shared" si="0"/>
        <v>0</v>
      </c>
      <c r="G61" s="109"/>
    </row>
    <row r="62" spans="1:7" ht="23.4" customHeight="1" x14ac:dyDescent="0.25">
      <c r="A62" s="21" t="s">
        <v>115</v>
      </c>
      <c r="B62" s="22" t="s">
        <v>116</v>
      </c>
      <c r="C62" s="23" t="s">
        <v>12</v>
      </c>
      <c r="D62" s="24">
        <f>D63+D64+D65</f>
        <v>805.2040952784489</v>
      </c>
      <c r="E62" s="24">
        <f>E63+E64+E65</f>
        <v>821.63087020735327</v>
      </c>
      <c r="F62" s="25">
        <f t="shared" si="0"/>
        <v>2.0400759292243538</v>
      </c>
      <c r="G62" s="109"/>
    </row>
    <row r="63" spans="1:7" s="32" customFormat="1" ht="17.25" hidden="1" customHeight="1" x14ac:dyDescent="0.25">
      <c r="A63" s="26"/>
      <c r="B63" s="49" t="s">
        <v>117</v>
      </c>
      <c r="C63" s="28" t="s">
        <v>12</v>
      </c>
      <c r="D63" s="29">
        <f>'[10]для исполнения'!D62</f>
        <v>411.72774901026014</v>
      </c>
      <c r="E63" s="30">
        <f>'[10]для исполнения'!E62</f>
        <v>413.6194490206239</v>
      </c>
      <c r="F63" s="31">
        <f t="shared" si="0"/>
        <v>0.4594540967693248</v>
      </c>
      <c r="G63" s="109"/>
    </row>
    <row r="64" spans="1:7" s="32" customFormat="1" ht="17.25" hidden="1" customHeight="1" x14ac:dyDescent="0.25">
      <c r="A64" s="26"/>
      <c r="B64" s="49" t="s">
        <v>118</v>
      </c>
      <c r="C64" s="28" t="s">
        <v>12</v>
      </c>
      <c r="D64" s="29">
        <f>'[10]для исполнения'!D63</f>
        <v>381.78946611893497</v>
      </c>
      <c r="E64" s="30">
        <f>'[10]для исполнения'!E63</f>
        <v>396.32453614568465</v>
      </c>
      <c r="F64" s="31">
        <f t="shared" si="0"/>
        <v>3.8070903774547089</v>
      </c>
      <c r="G64" s="109"/>
    </row>
    <row r="65" spans="1:7" s="32" customFormat="1" ht="17.25" hidden="1" customHeight="1" x14ac:dyDescent="0.25">
      <c r="A65" s="26"/>
      <c r="B65" s="49" t="s">
        <v>119</v>
      </c>
      <c r="C65" s="28" t="s">
        <v>12</v>
      </c>
      <c r="D65" s="29">
        <f>'[10]для исполнения'!D64</f>
        <v>11.686880149253732</v>
      </c>
      <c r="E65" s="30">
        <f>'[10]для исполнения'!E64</f>
        <v>11.686885041044777</v>
      </c>
      <c r="F65" s="31"/>
      <c r="G65" s="109"/>
    </row>
    <row r="66" spans="1:7" s="1" customFormat="1" ht="20.25" customHeight="1" x14ac:dyDescent="0.25">
      <c r="A66" s="17" t="s">
        <v>120</v>
      </c>
      <c r="B66" s="18" t="s">
        <v>121</v>
      </c>
      <c r="C66" s="19" t="s">
        <v>12</v>
      </c>
      <c r="D66" s="15">
        <f>D67+D68+D69+D78+D79+D84+D88+D89+D91+D92</f>
        <v>73309.970259746027</v>
      </c>
      <c r="E66" s="15">
        <f>E67+E68+E69+E78+E79+E84+E88+E89+E91+E92</f>
        <v>75728.328457695112</v>
      </c>
      <c r="F66" s="20">
        <f t="shared" si="0"/>
        <v>3.2988121388953657</v>
      </c>
      <c r="G66" s="110"/>
    </row>
    <row r="67" spans="1:7" ht="17.25" customHeight="1" x14ac:dyDescent="0.25">
      <c r="A67" s="21" t="s">
        <v>122</v>
      </c>
      <c r="B67" s="22" t="s">
        <v>123</v>
      </c>
      <c r="C67" s="23" t="s">
        <v>12</v>
      </c>
      <c r="D67" s="24">
        <f>'[10]для исполнения'!D66</f>
        <v>93.086632546443255</v>
      </c>
      <c r="E67" s="33">
        <f>'[10]для исполнения'!E66</f>
        <v>100.8438380555903</v>
      </c>
      <c r="F67" s="25">
        <f t="shared" si="0"/>
        <v>8.333318433532094</v>
      </c>
      <c r="G67" s="58" t="s">
        <v>124</v>
      </c>
    </row>
    <row r="68" spans="1:7" ht="17.25" customHeight="1" x14ac:dyDescent="0.25">
      <c r="A68" s="21" t="s">
        <v>125</v>
      </c>
      <c r="B68" s="22" t="s">
        <v>126</v>
      </c>
      <c r="C68" s="23" t="s">
        <v>12</v>
      </c>
      <c r="D68" s="24">
        <f>'[10]для исполнения'!D67</f>
        <v>127.68195652173911</v>
      </c>
      <c r="E68" s="33">
        <f>'[10]для исполнения'!E67</f>
        <v>130.61717391304344</v>
      </c>
      <c r="F68" s="25">
        <f t="shared" si="0"/>
        <v>2.2988505747126338</v>
      </c>
      <c r="G68" s="108" t="s">
        <v>13</v>
      </c>
    </row>
    <row r="69" spans="1:7" ht="20.25" customHeight="1" x14ac:dyDescent="0.25">
      <c r="A69" s="21" t="s">
        <v>127</v>
      </c>
      <c r="B69" s="22" t="s">
        <v>128</v>
      </c>
      <c r="C69" s="23" t="s">
        <v>12</v>
      </c>
      <c r="D69" s="24">
        <f>D70+D71+D72+D73+D74+D75+D76+D77</f>
        <v>10251.58318042817</v>
      </c>
      <c r="E69" s="24">
        <f>E70+E71+E72+E73+E74+E75+E76+E77</f>
        <v>10555.717491477117</v>
      </c>
      <c r="F69" s="25">
        <f t="shared" si="0"/>
        <v>2.9667057828646959</v>
      </c>
      <c r="G69" s="109"/>
    </row>
    <row r="70" spans="1:7" s="32" customFormat="1" ht="17.25" hidden="1" customHeight="1" x14ac:dyDescent="0.25">
      <c r="A70" s="26"/>
      <c r="B70" s="27" t="s">
        <v>129</v>
      </c>
      <c r="C70" s="28" t="s">
        <v>12</v>
      </c>
      <c r="D70" s="29">
        <f>'[10]для исполнения'!D69</f>
        <v>2616.1080423127091</v>
      </c>
      <c r="E70" s="30">
        <f>'[10]для исполнения'!E69</f>
        <v>2546.729992466524</v>
      </c>
      <c r="F70" s="31">
        <f t="shared" ref="F70:F133" si="1">(E70-D70)/D70*100</f>
        <v>-2.651956598277688</v>
      </c>
      <c r="G70" s="110"/>
    </row>
    <row r="71" spans="1:7" s="32" customFormat="1" ht="17.25" hidden="1" customHeight="1" x14ac:dyDescent="0.25">
      <c r="A71" s="26"/>
      <c r="B71" s="27" t="s">
        <v>130</v>
      </c>
      <c r="C71" s="28" t="s">
        <v>12</v>
      </c>
      <c r="D71" s="29">
        <f>'[10]для исполнения'!D70</f>
        <v>599.35175968925341</v>
      </c>
      <c r="E71" s="30">
        <f>'[10]для исполнения'!E70</f>
        <v>655.11081048769961</v>
      </c>
      <c r="F71" s="31">
        <f t="shared" si="1"/>
        <v>9.3032263436342717</v>
      </c>
      <c r="G71" s="108" t="s">
        <v>131</v>
      </c>
    </row>
    <row r="72" spans="1:7" s="32" customFormat="1" ht="17.25" hidden="1" customHeight="1" x14ac:dyDescent="0.25">
      <c r="A72" s="26"/>
      <c r="B72" s="27" t="s">
        <v>132</v>
      </c>
      <c r="C72" s="28" t="s">
        <v>12</v>
      </c>
      <c r="D72" s="29">
        <f>'[10]для исполнения'!D71</f>
        <v>2190.1121101330527</v>
      </c>
      <c r="E72" s="30">
        <f>'[10]для исполнения'!E71</f>
        <v>2326.9779823244467</v>
      </c>
      <c r="F72" s="31">
        <f t="shared" si="1"/>
        <v>6.2492632937899746</v>
      </c>
      <c r="G72" s="109"/>
    </row>
    <row r="73" spans="1:7" s="32" customFormat="1" ht="17.25" hidden="1" customHeight="1" x14ac:dyDescent="0.25">
      <c r="A73" s="26"/>
      <c r="B73" s="27" t="s">
        <v>133</v>
      </c>
      <c r="C73" s="28" t="s">
        <v>12</v>
      </c>
      <c r="D73" s="29">
        <f>'[10]для исполнения'!D72</f>
        <v>1259.3731440704569</v>
      </c>
      <c r="E73" s="30">
        <f>'[10]для исполнения'!E72</f>
        <v>1259.3731440704569</v>
      </c>
      <c r="F73" s="31">
        <f t="shared" si="1"/>
        <v>0</v>
      </c>
      <c r="G73" s="58" t="s">
        <v>13</v>
      </c>
    </row>
    <row r="74" spans="1:7" s="32" customFormat="1" ht="17.25" hidden="1" customHeight="1" x14ac:dyDescent="0.25">
      <c r="A74" s="26"/>
      <c r="B74" s="27" t="s">
        <v>134</v>
      </c>
      <c r="C74" s="28" t="s">
        <v>12</v>
      </c>
      <c r="D74" s="29">
        <f>'[10]для исполнения'!D73</f>
        <v>2873.4645780433775</v>
      </c>
      <c r="E74" s="30">
        <f>'[10]для исполнения'!E73</f>
        <v>3032.3927328111304</v>
      </c>
      <c r="F74" s="31">
        <f t="shared" si="1"/>
        <v>5.5308896438866659</v>
      </c>
      <c r="G74" s="108" t="s">
        <v>131</v>
      </c>
    </row>
    <row r="75" spans="1:7" s="32" customFormat="1" ht="17.25" hidden="1" customHeight="1" x14ac:dyDescent="0.25">
      <c r="A75" s="26"/>
      <c r="B75" s="27" t="s">
        <v>135</v>
      </c>
      <c r="C75" s="28" t="s">
        <v>12</v>
      </c>
      <c r="D75" s="29">
        <f>'[10]для исполнения'!D74</f>
        <v>185.40452446776652</v>
      </c>
      <c r="E75" s="30">
        <f>'[10]для исполнения'!E74</f>
        <v>207.36380172720061</v>
      </c>
      <c r="F75" s="31">
        <f t="shared" si="1"/>
        <v>11.84398132811037</v>
      </c>
      <c r="G75" s="110"/>
    </row>
    <row r="76" spans="1:7" s="32" customFormat="1" ht="17.25" hidden="1" customHeight="1" x14ac:dyDescent="0.25">
      <c r="A76" s="26"/>
      <c r="B76" s="27" t="s">
        <v>136</v>
      </c>
      <c r="C76" s="28" t="s">
        <v>12</v>
      </c>
      <c r="D76" s="29">
        <f>'[10]для исполнения'!D75</f>
        <v>325.22427024966009</v>
      </c>
      <c r="E76" s="30">
        <f>'[10]для исполнения'!E75</f>
        <v>325.22427612776698</v>
      </c>
      <c r="F76" s="31">
        <f t="shared" si="1"/>
        <v>1.8074010545431379E-6</v>
      </c>
      <c r="G76" s="108" t="s">
        <v>13</v>
      </c>
    </row>
    <row r="77" spans="1:7" s="32" customFormat="1" ht="17.25" hidden="1" customHeight="1" x14ac:dyDescent="0.25">
      <c r="A77" s="26"/>
      <c r="B77" s="27" t="s">
        <v>137</v>
      </c>
      <c r="C77" s="28" t="s">
        <v>12</v>
      </c>
      <c r="D77" s="29">
        <f>'[10]для исполнения'!D76</f>
        <v>202.54475146189259</v>
      </c>
      <c r="E77" s="30">
        <f>'[10]для исполнения'!E76</f>
        <v>202.54475146189259</v>
      </c>
      <c r="F77" s="31">
        <f t="shared" si="1"/>
        <v>0</v>
      </c>
      <c r="G77" s="109"/>
    </row>
    <row r="78" spans="1:7" ht="20.399999999999999" hidden="1" customHeight="1" x14ac:dyDescent="0.25">
      <c r="A78" s="21" t="s">
        <v>138</v>
      </c>
      <c r="B78" s="59" t="s">
        <v>139</v>
      </c>
      <c r="C78" s="23" t="s">
        <v>12</v>
      </c>
      <c r="D78" s="24">
        <f>'[10]для исполнения'!D77</f>
        <v>0</v>
      </c>
      <c r="E78" s="30">
        <f>'[10]для исполнения'!E77</f>
        <v>0</v>
      </c>
      <c r="F78" s="25"/>
      <c r="G78" s="109"/>
    </row>
    <row r="79" spans="1:7" ht="19.2" customHeight="1" x14ac:dyDescent="0.25">
      <c r="A79" s="21" t="s">
        <v>140</v>
      </c>
      <c r="B79" s="22" t="s">
        <v>141</v>
      </c>
      <c r="C79" s="23" t="s">
        <v>12</v>
      </c>
      <c r="D79" s="24">
        <f>D80+D81+D82+D83</f>
        <v>54724.579722490547</v>
      </c>
      <c r="E79" s="24">
        <f>E80+E81+E82+E83</f>
        <v>56814.95033278464</v>
      </c>
      <c r="F79" s="25">
        <f t="shared" si="1"/>
        <v>3.8198020357477462</v>
      </c>
      <c r="G79" s="109"/>
    </row>
    <row r="80" spans="1:7" s="32" customFormat="1" ht="17.25" hidden="1" customHeight="1" x14ac:dyDescent="0.25">
      <c r="A80" s="21"/>
      <c r="B80" s="27" t="s">
        <v>142</v>
      </c>
      <c r="C80" s="28" t="s">
        <v>12</v>
      </c>
      <c r="D80" s="29">
        <f>'[10]для исполнения'!D79</f>
        <v>84.052398875437504</v>
      </c>
      <c r="E80" s="30">
        <f>'[10]для исполнения'!E79</f>
        <v>84.052398875437504</v>
      </c>
      <c r="F80" s="31">
        <f t="shared" si="1"/>
        <v>0</v>
      </c>
      <c r="G80" s="110"/>
    </row>
    <row r="81" spans="1:10" s="32" customFormat="1" ht="30" hidden="1" customHeight="1" x14ac:dyDescent="0.25">
      <c r="A81" s="21"/>
      <c r="B81" s="27" t="s">
        <v>143</v>
      </c>
      <c r="C81" s="28" t="s">
        <v>12</v>
      </c>
      <c r="D81" s="29">
        <f>'[10]для исполнения'!D80</f>
        <v>173.01566399710566</v>
      </c>
      <c r="E81" s="30">
        <f>'[10]для исполнения'!E80</f>
        <v>194.78793390919631</v>
      </c>
      <c r="F81" s="31">
        <f t="shared" si="1"/>
        <v>12.583987720588624</v>
      </c>
      <c r="G81" s="50" t="s">
        <v>144</v>
      </c>
    </row>
    <row r="82" spans="1:10" s="32" customFormat="1" ht="17.25" hidden="1" customHeight="1" x14ac:dyDescent="0.25">
      <c r="A82" s="26"/>
      <c r="B82" s="49" t="s">
        <v>145</v>
      </c>
      <c r="C82" s="28" t="s">
        <v>12</v>
      </c>
      <c r="D82" s="29">
        <f>'[10]для исполнения'!D81</f>
        <v>7373.458859618002</v>
      </c>
      <c r="E82" s="30">
        <f>'[10]для исполнения'!E81</f>
        <v>7400.45</v>
      </c>
      <c r="F82" s="31">
        <f t="shared" si="1"/>
        <v>0.36605805899073263</v>
      </c>
      <c r="G82" s="108" t="s">
        <v>13</v>
      </c>
    </row>
    <row r="83" spans="1:10" s="32" customFormat="1" ht="17.25" hidden="1" customHeight="1" x14ac:dyDescent="0.25">
      <c r="A83" s="26"/>
      <c r="B83" s="49" t="s">
        <v>146</v>
      </c>
      <c r="C83" s="28" t="s">
        <v>12</v>
      </c>
      <c r="D83" s="29">
        <f>'[10]для исполнения'!D82</f>
        <v>47094.052800000005</v>
      </c>
      <c r="E83" s="30">
        <f>'[10]для исполнения'!E82</f>
        <v>49135.66</v>
      </c>
      <c r="F83" s="31">
        <f t="shared" si="1"/>
        <v>4.3351698964417826</v>
      </c>
      <c r="G83" s="109"/>
    </row>
    <row r="84" spans="1:10" ht="20.399999999999999" customHeight="1" x14ac:dyDescent="0.25">
      <c r="A84" s="21" t="s">
        <v>147</v>
      </c>
      <c r="B84" s="22" t="s">
        <v>148</v>
      </c>
      <c r="C84" s="23" t="s">
        <v>12</v>
      </c>
      <c r="D84" s="24">
        <f>D85+D86+D87</f>
        <v>2637.575686491316</v>
      </c>
      <c r="E84" s="24">
        <f>E85+E86+E87</f>
        <v>2643.7774902878841</v>
      </c>
      <c r="F84" s="25">
        <f t="shared" si="1"/>
        <v>0.23513273299915019</v>
      </c>
      <c r="G84" s="109"/>
    </row>
    <row r="85" spans="1:10" s="32" customFormat="1" ht="17.25" hidden="1" customHeight="1" x14ac:dyDescent="0.25">
      <c r="A85" s="26"/>
      <c r="B85" s="60" t="s">
        <v>149</v>
      </c>
      <c r="C85" s="28" t="s">
        <v>12</v>
      </c>
      <c r="D85" s="29">
        <f>'[10]для исполнения'!D84</f>
        <v>558.60513823166275</v>
      </c>
      <c r="E85" s="30">
        <f>'[10]для исполнения'!E84</f>
        <v>564.80691267579527</v>
      </c>
      <c r="F85" s="31">
        <f t="shared" si="1"/>
        <v>1.1102250981373085</v>
      </c>
      <c r="G85" s="109"/>
    </row>
    <row r="86" spans="1:10" s="32" customFormat="1" ht="39.75" hidden="1" customHeight="1" x14ac:dyDescent="0.25">
      <c r="A86" s="26"/>
      <c r="B86" s="61" t="s">
        <v>150</v>
      </c>
      <c r="C86" s="28" t="s">
        <v>12</v>
      </c>
      <c r="D86" s="29">
        <f>'[10]для исполнения'!D85</f>
        <v>1950.936765606157</v>
      </c>
      <c r="E86" s="30">
        <f>'[10]для исполнения'!E85</f>
        <v>1950.9367704981789</v>
      </c>
      <c r="F86" s="31">
        <f t="shared" si="1"/>
        <v>2.5075246007221742E-7</v>
      </c>
      <c r="G86" s="109"/>
    </row>
    <row r="87" spans="1:10" s="32" customFormat="1" ht="22.5" hidden="1" customHeight="1" x14ac:dyDescent="0.25">
      <c r="A87" s="26"/>
      <c r="B87" s="61" t="s">
        <v>151</v>
      </c>
      <c r="C87" s="28" t="s">
        <v>12</v>
      </c>
      <c r="D87" s="29">
        <f>'[10]для исполнения'!D86</f>
        <v>128.03378265349656</v>
      </c>
      <c r="E87" s="30">
        <f>'[10]для исполнения'!E86</f>
        <v>128.03380711390994</v>
      </c>
      <c r="F87" s="31">
        <f t="shared" si="1"/>
        <v>1.910465572327829E-5</v>
      </c>
      <c r="G87" s="109"/>
    </row>
    <row r="88" spans="1:10" ht="17.25" customHeight="1" x14ac:dyDescent="0.25">
      <c r="A88" s="21" t="s">
        <v>152</v>
      </c>
      <c r="B88" s="62" t="s">
        <v>153</v>
      </c>
      <c r="C88" s="23" t="s">
        <v>12</v>
      </c>
      <c r="D88" s="24">
        <f>'[10]для исполнения'!D87</f>
        <v>183.90158196204246</v>
      </c>
      <c r="E88" s="33">
        <f>'[10]для исполнения'!E87</f>
        <v>190.35943247481214</v>
      </c>
      <c r="F88" s="25">
        <f t="shared" si="1"/>
        <v>3.5115796416055791</v>
      </c>
      <c r="G88" s="109"/>
    </row>
    <row r="89" spans="1:10" ht="19.8" customHeight="1" x14ac:dyDescent="0.25">
      <c r="A89" s="21" t="s">
        <v>154</v>
      </c>
      <c r="B89" s="22" t="s">
        <v>155</v>
      </c>
      <c r="C89" s="23" t="s">
        <v>12</v>
      </c>
      <c r="D89" s="24">
        <f>D90</f>
        <v>879.2508376919335</v>
      </c>
      <c r="E89" s="24">
        <f>E90</f>
        <v>879.75196132278757</v>
      </c>
      <c r="F89" s="25">
        <f t="shared" si="1"/>
        <v>5.6994387650461137E-2</v>
      </c>
      <c r="G89" s="109"/>
    </row>
    <row r="90" spans="1:10" s="32" customFormat="1" ht="17.25" hidden="1" customHeight="1" x14ac:dyDescent="0.25">
      <c r="A90" s="26"/>
      <c r="B90" s="27" t="s">
        <v>156</v>
      </c>
      <c r="C90" s="28" t="s">
        <v>12</v>
      </c>
      <c r="D90" s="29">
        <f>'[10]для исполнения'!D89</f>
        <v>879.2508376919335</v>
      </c>
      <c r="E90" s="30">
        <f>'[10]для исполнения'!E89</f>
        <v>879.75196132278757</v>
      </c>
      <c r="F90" s="31">
        <f t="shared" si="1"/>
        <v>5.6994387650461137E-2</v>
      </c>
      <c r="G90" s="109"/>
    </row>
    <row r="91" spans="1:10" ht="17.25" customHeight="1" x14ac:dyDescent="0.25">
      <c r="A91" s="21" t="s">
        <v>157</v>
      </c>
      <c r="B91" s="22" t="s">
        <v>158</v>
      </c>
      <c r="C91" s="23" t="s">
        <v>12</v>
      </c>
      <c r="D91" s="24">
        <f>'[10]для исполнения'!D90</f>
        <v>3153.280513155577</v>
      </c>
      <c r="E91" s="33">
        <f>'[10]для исполнения'!E90</f>
        <v>3153.2805816434716</v>
      </c>
      <c r="F91" s="25">
        <f t="shared" si="1"/>
        <v>2.1719569298503674E-6</v>
      </c>
      <c r="G91" s="109"/>
    </row>
    <row r="92" spans="1:10" ht="17.399999999999999" customHeight="1" x14ac:dyDescent="0.25">
      <c r="A92" s="21" t="s">
        <v>159</v>
      </c>
      <c r="B92" s="22" t="s">
        <v>160</v>
      </c>
      <c r="C92" s="23" t="s">
        <v>12</v>
      </c>
      <c r="D92" s="24">
        <f>'[10]для исполнения'!D91</f>
        <v>1259.0301484582621</v>
      </c>
      <c r="E92" s="33">
        <f>'[10]для исполнения'!E91</f>
        <v>1259.0301557357654</v>
      </c>
      <c r="F92" s="25">
        <f t="shared" si="1"/>
        <v>5.7802454606354834E-7</v>
      </c>
      <c r="G92" s="110"/>
    </row>
    <row r="93" spans="1:10" s="1" customFormat="1" ht="19.2" customHeight="1" x14ac:dyDescent="0.25">
      <c r="A93" s="17" t="s">
        <v>161</v>
      </c>
      <c r="B93" s="18" t="s">
        <v>162</v>
      </c>
      <c r="C93" s="19" t="s">
        <v>12</v>
      </c>
      <c r="D93" s="15">
        <f>D94+D130</f>
        <v>32379.006122717121</v>
      </c>
      <c r="E93" s="15">
        <f>E94+E130</f>
        <v>33093.721668293772</v>
      </c>
      <c r="F93" s="20">
        <f t="shared" si="1"/>
        <v>2.2073424454965185</v>
      </c>
      <c r="G93" s="108" t="s">
        <v>13</v>
      </c>
    </row>
    <row r="94" spans="1:10" s="1" customFormat="1" ht="21" customHeight="1" x14ac:dyDescent="0.25">
      <c r="A94" s="17" t="s">
        <v>163</v>
      </c>
      <c r="B94" s="18" t="s">
        <v>164</v>
      </c>
      <c r="C94" s="19" t="s">
        <v>12</v>
      </c>
      <c r="D94" s="15">
        <f>D95+D96+D97+D98+D101+D102+D103+D104+D105+D106+D112+D113+D114</f>
        <v>25594.899794562414</v>
      </c>
      <c r="E94" s="15">
        <f>E95+E96+E97+E98+E101+E102+E103+E104+E105+E106+E112+E113+E114</f>
        <v>26251.389351089441</v>
      </c>
      <c r="F94" s="20">
        <f t="shared" si="1"/>
        <v>2.5649233315869324</v>
      </c>
      <c r="G94" s="109"/>
      <c r="H94" s="63"/>
      <c r="I94" s="63"/>
      <c r="J94" s="63"/>
    </row>
    <row r="95" spans="1:10" ht="21" customHeight="1" x14ac:dyDescent="0.25">
      <c r="A95" s="21" t="s">
        <v>165</v>
      </c>
      <c r="B95" s="22" t="s">
        <v>166</v>
      </c>
      <c r="C95" s="23" t="s">
        <v>12</v>
      </c>
      <c r="D95" s="24">
        <f>'[10]для исполнения'!D94</f>
        <v>14077.536</v>
      </c>
      <c r="E95" s="33">
        <f>'[10]для исполнения'!E94</f>
        <v>14340.488414540603</v>
      </c>
      <c r="F95" s="25">
        <f t="shared" si="1"/>
        <v>1.8678866425246794</v>
      </c>
      <c r="G95" s="109"/>
    </row>
    <row r="96" spans="1:10" ht="19.5" customHeight="1" x14ac:dyDescent="0.25">
      <c r="A96" s="54" t="s">
        <v>167</v>
      </c>
      <c r="B96" s="64" t="s">
        <v>38</v>
      </c>
      <c r="C96" s="24" t="s">
        <v>12</v>
      </c>
      <c r="D96" s="24">
        <f>'[10]для исполнения'!D95</f>
        <v>1203.629328</v>
      </c>
      <c r="E96" s="56">
        <f>'[10]для исполнения'!E95</f>
        <v>1224.3317524416002</v>
      </c>
      <c r="F96" s="25">
        <f t="shared" si="1"/>
        <v>1.7200000000000177</v>
      </c>
      <c r="G96" s="109"/>
    </row>
    <row r="97" spans="1:10" ht="19.5" customHeight="1" x14ac:dyDescent="0.25">
      <c r="A97" s="21" t="s">
        <v>168</v>
      </c>
      <c r="B97" s="22" t="s">
        <v>40</v>
      </c>
      <c r="C97" s="23" t="s">
        <v>12</v>
      </c>
      <c r="D97" s="24">
        <f>'[10]для исполнения'!D96</f>
        <v>188.66424457633846</v>
      </c>
      <c r="E97" s="44">
        <f>'[10]для исполнения'!E96</f>
        <v>193.79591202881485</v>
      </c>
      <c r="F97" s="25">
        <f t="shared" si="1"/>
        <v>2.7199999999999931</v>
      </c>
      <c r="G97" s="109"/>
      <c r="H97" s="42"/>
      <c r="I97" s="42"/>
      <c r="J97" s="42"/>
    </row>
    <row r="98" spans="1:10" ht="18.75" customHeight="1" x14ac:dyDescent="0.25">
      <c r="A98" s="21" t="s">
        <v>169</v>
      </c>
      <c r="B98" s="22" t="s">
        <v>170</v>
      </c>
      <c r="C98" s="23" t="s">
        <v>12</v>
      </c>
      <c r="D98" s="24">
        <f>D99+D100</f>
        <v>34.584000000000003</v>
      </c>
      <c r="E98" s="24">
        <f>E99+E100</f>
        <v>34.584000000000003</v>
      </c>
      <c r="F98" s="25">
        <f t="shared" si="1"/>
        <v>0</v>
      </c>
      <c r="G98" s="109"/>
    </row>
    <row r="99" spans="1:10" s="32" customFormat="1" ht="17.25" hidden="1" customHeight="1" x14ac:dyDescent="0.25">
      <c r="A99" s="26"/>
      <c r="B99" s="27" t="s">
        <v>42</v>
      </c>
      <c r="C99" s="28" t="s">
        <v>12</v>
      </c>
      <c r="D99" s="29">
        <f>'[10]для исполнения'!D98</f>
        <v>34.584000000000003</v>
      </c>
      <c r="E99" s="30">
        <f>'[10]для исполнения'!E98</f>
        <v>34.584000000000003</v>
      </c>
      <c r="F99" s="31">
        <f t="shared" si="1"/>
        <v>0</v>
      </c>
      <c r="G99" s="109"/>
    </row>
    <row r="100" spans="1:10" s="32" customFormat="1" ht="17.25" hidden="1" customHeight="1" x14ac:dyDescent="0.25">
      <c r="A100" s="26"/>
      <c r="B100" s="27" t="s">
        <v>46</v>
      </c>
      <c r="C100" s="28" t="s">
        <v>12</v>
      </c>
      <c r="D100" s="29">
        <f>'[10]для исполнения'!D99</f>
        <v>0</v>
      </c>
      <c r="E100" s="30">
        <f>'[10]для исполнения'!E99</f>
        <v>0</v>
      </c>
      <c r="F100" s="31"/>
      <c r="G100" s="109"/>
    </row>
    <row r="101" spans="1:10" ht="17.25" hidden="1" customHeight="1" x14ac:dyDescent="0.25">
      <c r="A101" s="21" t="s">
        <v>171</v>
      </c>
      <c r="B101" s="22" t="s">
        <v>172</v>
      </c>
      <c r="C101" s="23" t="s">
        <v>12</v>
      </c>
      <c r="D101" s="24">
        <f>'[10]для исполнения'!D100</f>
        <v>0</v>
      </c>
      <c r="E101" s="33">
        <f>'[10]для исполнения'!E100</f>
        <v>0</v>
      </c>
      <c r="F101" s="25"/>
      <c r="G101" s="109"/>
    </row>
    <row r="102" spans="1:10" ht="17.25" customHeight="1" x14ac:dyDescent="0.25">
      <c r="A102" s="21" t="s">
        <v>173</v>
      </c>
      <c r="B102" s="22" t="s">
        <v>126</v>
      </c>
      <c r="C102" s="23" t="s">
        <v>12</v>
      </c>
      <c r="D102" s="24">
        <f>'[10]для исполнения'!D101</f>
        <v>129.39379653439553</v>
      </c>
      <c r="E102" s="33">
        <f>'[10]для исполнения'!E101</f>
        <v>134.53041227583657</v>
      </c>
      <c r="F102" s="25">
        <f t="shared" si="1"/>
        <v>3.9697542533081296</v>
      </c>
      <c r="G102" s="110"/>
    </row>
    <row r="103" spans="1:10" ht="17.25" customHeight="1" x14ac:dyDescent="0.25">
      <c r="A103" s="21" t="s">
        <v>174</v>
      </c>
      <c r="B103" s="65" t="s">
        <v>175</v>
      </c>
      <c r="C103" s="23" t="s">
        <v>12</v>
      </c>
      <c r="D103" s="24">
        <f>'[10]для исполнения'!D102</f>
        <v>84.890447337615171</v>
      </c>
      <c r="E103" s="33">
        <f>'[10]для исполнения'!E102</f>
        <v>97.69308701703433</v>
      </c>
      <c r="F103" s="25">
        <f t="shared" si="1"/>
        <v>15.081366727285788</v>
      </c>
      <c r="G103" s="58" t="s">
        <v>131</v>
      </c>
    </row>
    <row r="104" spans="1:10" ht="48.6" customHeight="1" x14ac:dyDescent="0.25">
      <c r="A104" s="21" t="s">
        <v>176</v>
      </c>
      <c r="B104" s="22" t="s">
        <v>123</v>
      </c>
      <c r="C104" s="23" t="s">
        <v>12</v>
      </c>
      <c r="D104" s="24">
        <f>'[10]для исполнения'!D103</f>
        <v>561.03165264897439</v>
      </c>
      <c r="E104" s="33">
        <f>'[10]для исполнения'!E103</f>
        <v>678.08984530460498</v>
      </c>
      <c r="F104" s="25">
        <f t="shared" si="1"/>
        <v>20.864810764762932</v>
      </c>
      <c r="G104" s="50" t="s">
        <v>177</v>
      </c>
    </row>
    <row r="105" spans="1:10" ht="17.25" customHeight="1" x14ac:dyDescent="0.25">
      <c r="A105" s="21" t="s">
        <v>178</v>
      </c>
      <c r="B105" s="22" t="s">
        <v>179</v>
      </c>
      <c r="C105" s="23" t="s">
        <v>12</v>
      </c>
      <c r="D105" s="24">
        <f>'[10]для исполнения'!D104</f>
        <v>633.38508083584043</v>
      </c>
      <c r="E105" s="33">
        <f>'[10]для исполнения'!E104</f>
        <v>631.36756541535772</v>
      </c>
      <c r="F105" s="25">
        <f t="shared" si="1"/>
        <v>-0.31852904047255343</v>
      </c>
      <c r="G105" s="108" t="s">
        <v>13</v>
      </c>
    </row>
    <row r="106" spans="1:10" ht="20.25" customHeight="1" x14ac:dyDescent="0.25">
      <c r="A106" s="21" t="s">
        <v>180</v>
      </c>
      <c r="B106" s="22" t="s">
        <v>181</v>
      </c>
      <c r="C106" s="23" t="s">
        <v>12</v>
      </c>
      <c r="D106" s="24">
        <f>D107+D108+D109+D110</f>
        <v>190.9729068277976</v>
      </c>
      <c r="E106" s="24">
        <f>E107+E108+E109+E110</f>
        <v>193.07138220174792</v>
      </c>
      <c r="F106" s="25">
        <f t="shared" si="1"/>
        <v>1.0988340748473502</v>
      </c>
      <c r="G106" s="109"/>
    </row>
    <row r="107" spans="1:10" s="32" customFormat="1" ht="17.25" hidden="1" customHeight="1" x14ac:dyDescent="0.25">
      <c r="A107" s="26"/>
      <c r="B107" s="27" t="s">
        <v>182</v>
      </c>
      <c r="C107" s="28" t="s">
        <v>12</v>
      </c>
      <c r="D107" s="29">
        <f>'[10]для исполнения'!D106</f>
        <v>69.898099762470309</v>
      </c>
      <c r="E107" s="30">
        <f>'[10]для исполнения'!E106</f>
        <v>69.898099762470309</v>
      </c>
      <c r="F107" s="31">
        <f t="shared" si="1"/>
        <v>0</v>
      </c>
      <c r="G107" s="109"/>
    </row>
    <row r="108" spans="1:10" s="32" customFormat="1" ht="17.25" hidden="1" customHeight="1" x14ac:dyDescent="0.25">
      <c r="A108" s="26"/>
      <c r="B108" s="60" t="s">
        <v>183</v>
      </c>
      <c r="C108" s="28" t="s">
        <v>12</v>
      </c>
      <c r="D108" s="29">
        <f>'[10]для исполнения'!D107</f>
        <v>2.723470307167235</v>
      </c>
      <c r="E108" s="30">
        <f>'[10]для исполнения'!E107</f>
        <v>2.6769970420932876</v>
      </c>
      <c r="F108" s="31">
        <f t="shared" si="1"/>
        <v>-1.7063988159388348</v>
      </c>
      <c r="G108" s="109"/>
    </row>
    <row r="109" spans="1:10" s="32" customFormat="1" ht="17.25" hidden="1" customHeight="1" x14ac:dyDescent="0.25">
      <c r="A109" s="26"/>
      <c r="B109" s="60" t="s">
        <v>184</v>
      </c>
      <c r="C109" s="28" t="s">
        <v>12</v>
      </c>
      <c r="D109" s="29">
        <f>'[10]для исполнения'!D108</f>
        <v>106.38866180963571</v>
      </c>
      <c r="E109" s="30">
        <f>'[10]для исполнения'!E108</f>
        <v>107.17276929103015</v>
      </c>
      <c r="F109" s="31">
        <f t="shared" si="1"/>
        <v>0.73702166006887948</v>
      </c>
      <c r="G109" s="110"/>
    </row>
    <row r="110" spans="1:10" s="32" customFormat="1" ht="17.25" hidden="1" customHeight="1" x14ac:dyDescent="0.25">
      <c r="A110" s="26"/>
      <c r="B110" s="60" t="s">
        <v>185</v>
      </c>
      <c r="C110" s="28" t="s">
        <v>12</v>
      </c>
      <c r="D110" s="29">
        <f>'[10]для исполнения'!D109</f>
        <v>11.962674948524366</v>
      </c>
      <c r="E110" s="30">
        <f>'[10]для исполнения'!E109</f>
        <v>13.3235161061542</v>
      </c>
      <c r="F110" s="31">
        <f t="shared" si="1"/>
        <v>11.375726277655797</v>
      </c>
      <c r="G110" s="58" t="str">
        <f>G103</f>
        <v>Увеличение цены поставщика</v>
      </c>
    </row>
    <row r="111" spans="1:10" s="32" customFormat="1" ht="17.25" hidden="1" customHeight="1" x14ac:dyDescent="0.25">
      <c r="A111" s="26"/>
      <c r="B111" s="60" t="s">
        <v>186</v>
      </c>
      <c r="C111" s="28"/>
      <c r="D111" s="29">
        <f>'[10]для исполнения'!D110</f>
        <v>0</v>
      </c>
      <c r="E111" s="30">
        <f>'[10]для исполнения'!E110</f>
        <v>0</v>
      </c>
      <c r="F111" s="31"/>
      <c r="G111" s="108" t="s">
        <v>13</v>
      </c>
    </row>
    <row r="112" spans="1:10" ht="17.25" hidden="1" customHeight="1" x14ac:dyDescent="0.25">
      <c r="A112" s="21" t="s">
        <v>187</v>
      </c>
      <c r="B112" s="22" t="s">
        <v>188</v>
      </c>
      <c r="C112" s="23" t="s">
        <v>12</v>
      </c>
      <c r="D112" s="24">
        <f>'[10]для исполнения'!D111</f>
        <v>0</v>
      </c>
      <c r="E112" s="33">
        <f>'[10]для исполнения'!E111</f>
        <v>0</v>
      </c>
      <c r="F112" s="25"/>
      <c r="G112" s="109"/>
    </row>
    <row r="113" spans="1:7" ht="35.4" customHeight="1" x14ac:dyDescent="0.25">
      <c r="A113" s="21" t="s">
        <v>187</v>
      </c>
      <c r="B113" s="59" t="s">
        <v>189</v>
      </c>
      <c r="C113" s="23" t="s">
        <v>12</v>
      </c>
      <c r="D113" s="24">
        <f>'[10]для исполнения'!D112</f>
        <v>3637.9445452807363</v>
      </c>
      <c r="E113" s="33">
        <f>'[10]для исполнения'!E112</f>
        <v>3609.7655761734218</v>
      </c>
      <c r="F113" s="25">
        <f t="shared" si="1"/>
        <v>-0.77458489970302657</v>
      </c>
      <c r="G113" s="110"/>
    </row>
    <row r="114" spans="1:7" ht="22.5" customHeight="1" x14ac:dyDescent="0.25">
      <c r="A114" s="21" t="s">
        <v>190</v>
      </c>
      <c r="B114" s="22" t="s">
        <v>191</v>
      </c>
      <c r="C114" s="23" t="s">
        <v>12</v>
      </c>
      <c r="D114" s="24">
        <f>D115+D116+D117+D118+D119+D120+D124+D125+D126+D127+D128+D129</f>
        <v>4852.867792520713</v>
      </c>
      <c r="E114" s="24">
        <f>E115+E116+E117+E118+E119+E120+E124+E125+E126+E127+E128+E129</f>
        <v>5113.6714036904177</v>
      </c>
      <c r="F114" s="25">
        <f t="shared" si="1"/>
        <v>5.3742162844752901</v>
      </c>
      <c r="G114" s="108" t="s">
        <v>13</v>
      </c>
    </row>
    <row r="115" spans="1:7" ht="17.25" hidden="1" customHeight="1" x14ac:dyDescent="0.25">
      <c r="A115" s="21"/>
      <c r="B115" s="22" t="s">
        <v>192</v>
      </c>
      <c r="C115" s="23" t="s">
        <v>12</v>
      </c>
      <c r="D115" s="24">
        <f>'[10]для исполнения'!D114</f>
        <v>92.460885830716819</v>
      </c>
      <c r="E115" s="33">
        <f>'[10]для исполнения'!E114</f>
        <v>92.460885830716819</v>
      </c>
      <c r="F115" s="25">
        <f t="shared" si="1"/>
        <v>0</v>
      </c>
      <c r="G115" s="109"/>
    </row>
    <row r="116" spans="1:7" ht="17.25" hidden="1" customHeight="1" x14ac:dyDescent="0.25">
      <c r="A116" s="21"/>
      <c r="B116" s="22" t="s">
        <v>193</v>
      </c>
      <c r="C116" s="23" t="s">
        <v>12</v>
      </c>
      <c r="D116" s="24">
        <f>'[10]для исполнения'!D115</f>
        <v>45.157870575408843</v>
      </c>
      <c r="E116" s="33">
        <f>'[10]для исполнения'!E115</f>
        <v>46.804454284849001</v>
      </c>
      <c r="F116" s="25">
        <f t="shared" si="1"/>
        <v>3.646282892570273</v>
      </c>
      <c r="G116" s="109"/>
    </row>
    <row r="117" spans="1:7" ht="17.25" hidden="1" customHeight="1" x14ac:dyDescent="0.25">
      <c r="A117" s="21"/>
      <c r="B117" s="22" t="s">
        <v>194</v>
      </c>
      <c r="C117" s="23" t="s">
        <v>12</v>
      </c>
      <c r="D117" s="24">
        <f>'[10]для исполнения'!D116</f>
        <v>809.0860692133399</v>
      </c>
      <c r="E117" s="33">
        <f>'[10]для исполнения'!E116</f>
        <v>847.11951494087668</v>
      </c>
      <c r="F117" s="25">
        <f t="shared" si="1"/>
        <v>4.7007910746153421</v>
      </c>
      <c r="G117" s="109"/>
    </row>
    <row r="118" spans="1:7" ht="17.25" hidden="1" customHeight="1" x14ac:dyDescent="0.25">
      <c r="A118" s="21"/>
      <c r="B118" s="51" t="s">
        <v>195</v>
      </c>
      <c r="C118" s="23" t="s">
        <v>12</v>
      </c>
      <c r="D118" s="24">
        <f>'[10]для исполнения'!D117</f>
        <v>44.625439629005051</v>
      </c>
      <c r="E118" s="33">
        <f>'[10]для исполнения'!E117</f>
        <v>46.393490893760536</v>
      </c>
      <c r="F118" s="25">
        <f t="shared" si="1"/>
        <v>3.9619806089401757</v>
      </c>
      <c r="G118" s="109"/>
    </row>
    <row r="119" spans="1:7" ht="17.25" hidden="1" customHeight="1" x14ac:dyDescent="0.25">
      <c r="A119" s="21"/>
      <c r="B119" s="22" t="s">
        <v>160</v>
      </c>
      <c r="C119" s="23" t="s">
        <v>12</v>
      </c>
      <c r="D119" s="24">
        <f>'[10]для исполнения'!D118</f>
        <v>155.05913645667738</v>
      </c>
      <c r="E119" s="33">
        <f>'[10]для исполнения'!E118</f>
        <v>152.61321185805971</v>
      </c>
      <c r="F119" s="25">
        <f t="shared" si="1"/>
        <v>-1.5774140463506596</v>
      </c>
      <c r="G119" s="109"/>
    </row>
    <row r="120" spans="1:7" ht="21.75" hidden="1" customHeight="1" x14ac:dyDescent="0.25">
      <c r="A120" s="21"/>
      <c r="B120" s="22" t="s">
        <v>196</v>
      </c>
      <c r="C120" s="23" t="s">
        <v>12</v>
      </c>
      <c r="D120" s="24">
        <f>D121+D122+D123</f>
        <v>1627.2109736098396</v>
      </c>
      <c r="E120" s="24">
        <f>E121+E122+E123</f>
        <v>1650.9704637038151</v>
      </c>
      <c r="F120" s="25">
        <f t="shared" si="1"/>
        <v>1.4601358077906113</v>
      </c>
      <c r="G120" s="109"/>
    </row>
    <row r="121" spans="1:7" s="32" customFormat="1" ht="17.25" hidden="1" customHeight="1" x14ac:dyDescent="0.25">
      <c r="A121" s="26"/>
      <c r="B121" s="27" t="s">
        <v>197</v>
      </c>
      <c r="C121" s="28" t="s">
        <v>12</v>
      </c>
      <c r="D121" s="29">
        <f>'[10]для исполнения'!D120</f>
        <v>1448.1807474037557</v>
      </c>
      <c r="E121" s="30">
        <f>'[10]для исполнения'!E120</f>
        <v>1461.6771775335158</v>
      </c>
      <c r="F121" s="31">
        <f t="shared" si="1"/>
        <v>0.93195757186773298</v>
      </c>
      <c r="G121" s="109"/>
    </row>
    <row r="122" spans="1:7" s="32" customFormat="1" ht="17.25" hidden="1" customHeight="1" x14ac:dyDescent="0.25">
      <c r="A122" s="26"/>
      <c r="B122" s="27" t="s">
        <v>198</v>
      </c>
      <c r="C122" s="28" t="s">
        <v>12</v>
      </c>
      <c r="D122" s="29">
        <f>'[10]для исполнения'!D121</f>
        <v>74.193206028696196</v>
      </c>
      <c r="E122" s="30">
        <f>'[10]для исполнения'!E121</f>
        <v>74.195113938864637</v>
      </c>
      <c r="F122" s="31"/>
      <c r="G122" s="110"/>
    </row>
    <row r="123" spans="1:7" s="32" customFormat="1" ht="17.25" hidden="1" customHeight="1" x14ac:dyDescent="0.25">
      <c r="A123" s="26"/>
      <c r="B123" s="27" t="s">
        <v>199</v>
      </c>
      <c r="C123" s="28" t="s">
        <v>12</v>
      </c>
      <c r="D123" s="29">
        <f>'[10]для исполнения'!D122</f>
        <v>104.83702017738761</v>
      </c>
      <c r="E123" s="30">
        <f>'[10]для исполнения'!E122</f>
        <v>115.09817223143483</v>
      </c>
      <c r="F123" s="31">
        <f t="shared" si="1"/>
        <v>9.7877181521231869</v>
      </c>
      <c r="G123" s="58" t="str">
        <f>G110</f>
        <v>Увеличение цены поставщика</v>
      </c>
    </row>
    <row r="124" spans="1:7" ht="17.25" hidden="1" customHeight="1" x14ac:dyDescent="0.25">
      <c r="A124" s="21"/>
      <c r="B124" s="22" t="s">
        <v>200</v>
      </c>
      <c r="C124" s="23" t="s">
        <v>12</v>
      </c>
      <c r="D124" s="24">
        <f>'[10]для исполнения'!D123</f>
        <v>689.81760084925679</v>
      </c>
      <c r="E124" s="33">
        <f>'[10]для исполнения'!E123</f>
        <v>689.81760574133057</v>
      </c>
      <c r="F124" s="25">
        <f t="shared" si="1"/>
        <v>7.0918366962310017E-7</v>
      </c>
      <c r="G124" s="109" t="str">
        <f>G114</f>
        <v>В пределах нормы ( +, - 5 %)</v>
      </c>
    </row>
    <row r="125" spans="1:7" ht="17.25" hidden="1" customHeight="1" x14ac:dyDescent="0.25">
      <c r="A125" s="21"/>
      <c r="B125" s="48" t="s">
        <v>201</v>
      </c>
      <c r="C125" s="23" t="s">
        <v>12</v>
      </c>
      <c r="D125" s="24">
        <f>'[10]для исполнения'!D124</f>
        <v>0</v>
      </c>
      <c r="E125" s="33">
        <f>'[10]для исполнения'!E124</f>
        <v>0</v>
      </c>
      <c r="F125" s="25"/>
      <c r="G125" s="109"/>
    </row>
    <row r="126" spans="1:7" ht="17.25" hidden="1" customHeight="1" x14ac:dyDescent="0.25">
      <c r="A126" s="21"/>
      <c r="B126" s="22" t="s">
        <v>202</v>
      </c>
      <c r="C126" s="23" t="s">
        <v>12</v>
      </c>
      <c r="D126" s="24">
        <f>'[10]для исполнения'!D125</f>
        <v>195.68811800940182</v>
      </c>
      <c r="E126" s="33">
        <f>'[10]для исполнения'!E125</f>
        <v>205.47350235046198</v>
      </c>
      <c r="F126" s="25">
        <f t="shared" si="1"/>
        <v>5.0005000000000139</v>
      </c>
      <c r="G126" s="110"/>
    </row>
    <row r="127" spans="1:7" ht="30" hidden="1" customHeight="1" x14ac:dyDescent="0.25">
      <c r="A127" s="21"/>
      <c r="B127" s="22" t="s">
        <v>203</v>
      </c>
      <c r="C127" s="23" t="s">
        <v>12</v>
      </c>
      <c r="D127" s="24">
        <f>'[10]для исполнения'!D126</f>
        <v>962.21516619484123</v>
      </c>
      <c r="E127" s="33">
        <f>'[10]для исполнения'!E126</f>
        <v>1150.4717468187864</v>
      </c>
      <c r="F127" s="25">
        <f t="shared" si="1"/>
        <v>19.564915128954084</v>
      </c>
      <c r="G127" s="50" t="s">
        <v>204</v>
      </c>
    </row>
    <row r="128" spans="1:7" ht="17.25" hidden="1" customHeight="1" x14ac:dyDescent="0.25">
      <c r="A128" s="21"/>
      <c r="B128" s="22" t="s">
        <v>84</v>
      </c>
      <c r="C128" s="23" t="s">
        <v>12</v>
      </c>
      <c r="D128" s="24">
        <f>'[10]для исполнения'!D127</f>
        <v>217.37160023678038</v>
      </c>
      <c r="E128" s="33">
        <f>'[10]для исполнения'!E127</f>
        <v>217.37165404768623</v>
      </c>
      <c r="F128" s="25">
        <f t="shared" si="1"/>
        <v>2.4755260482631483E-5</v>
      </c>
      <c r="G128" s="108" t="s">
        <v>13</v>
      </c>
    </row>
    <row r="129" spans="1:10" ht="17.25" hidden="1" customHeight="1" x14ac:dyDescent="0.25">
      <c r="A129" s="21"/>
      <c r="B129" s="45" t="s">
        <v>94</v>
      </c>
      <c r="C129" s="23" t="s">
        <v>12</v>
      </c>
      <c r="D129" s="24">
        <f>'[10]для исполнения'!D128</f>
        <v>14.174931915445468</v>
      </c>
      <c r="E129" s="33">
        <f>'[10]для исполнения'!E128</f>
        <v>14.174873220075218</v>
      </c>
      <c r="F129" s="25">
        <f t="shared" si="1"/>
        <v>-4.1407867494262063E-4</v>
      </c>
      <c r="G129" s="109"/>
    </row>
    <row r="130" spans="1:10" s="1" customFormat="1" ht="25.2" customHeight="1" x14ac:dyDescent="0.25">
      <c r="A130" s="17" t="s">
        <v>205</v>
      </c>
      <c r="B130" s="18" t="s">
        <v>206</v>
      </c>
      <c r="C130" s="19" t="s">
        <v>12</v>
      </c>
      <c r="D130" s="15">
        <f>D131+D132+D133+D134+D135+D136</f>
        <v>6784.1063281547067</v>
      </c>
      <c r="E130" s="15">
        <f>E131+E132+E133+E134+E135+E136</f>
        <v>6842.3323172043292</v>
      </c>
      <c r="F130" s="20">
        <f t="shared" si="1"/>
        <v>0.85827058470441342</v>
      </c>
      <c r="G130" s="109"/>
    </row>
    <row r="131" spans="1:10" ht="17.25" customHeight="1" x14ac:dyDescent="0.25">
      <c r="A131" s="21" t="s">
        <v>207</v>
      </c>
      <c r="B131" s="22" t="s">
        <v>208</v>
      </c>
      <c r="C131" s="23" t="s">
        <v>12</v>
      </c>
      <c r="D131" s="24">
        <f>'[10]для исполнения'!D130</f>
        <v>3550.8789959086075</v>
      </c>
      <c r="E131" s="33">
        <f>'[10]для исполнения'!E130</f>
        <v>3582.9199999999996</v>
      </c>
      <c r="F131" s="25">
        <f t="shared" si="1"/>
        <v>0.90234007208666844</v>
      </c>
      <c r="G131" s="109"/>
    </row>
    <row r="132" spans="1:10" ht="17.25" customHeight="1" x14ac:dyDescent="0.25">
      <c r="A132" s="21" t="s">
        <v>209</v>
      </c>
      <c r="B132" s="22" t="s">
        <v>38</v>
      </c>
      <c r="C132" s="23" t="s">
        <v>12</v>
      </c>
      <c r="D132" s="24">
        <f>'[10]для исполнения'!D131</f>
        <v>303.60015415018597</v>
      </c>
      <c r="E132" s="33">
        <f>'[10]для исполнения'!E131</f>
        <v>305.72535522923727</v>
      </c>
      <c r="F132" s="25">
        <f t="shared" si="1"/>
        <v>0.6999999999999974</v>
      </c>
      <c r="G132" s="109"/>
    </row>
    <row r="133" spans="1:10" ht="17.25" customHeight="1" x14ac:dyDescent="0.25">
      <c r="A133" s="21" t="s">
        <v>210</v>
      </c>
      <c r="B133" s="22" t="s">
        <v>40</v>
      </c>
      <c r="C133" s="23" t="s">
        <v>12</v>
      </c>
      <c r="D133" s="24">
        <f>'[10]для исполнения'!D132</f>
        <v>47.936866444766203</v>
      </c>
      <c r="E133" s="44">
        <f>'[10]для исполнения'!E132</f>
        <v>48.751793174327226</v>
      </c>
      <c r="F133" s="25">
        <f t="shared" si="1"/>
        <v>1.6999999999999948</v>
      </c>
      <c r="G133" s="109"/>
    </row>
    <row r="134" spans="1:10" ht="17.25" customHeight="1" x14ac:dyDescent="0.25">
      <c r="A134" s="21" t="s">
        <v>211</v>
      </c>
      <c r="B134" s="22" t="s">
        <v>212</v>
      </c>
      <c r="C134" s="23" t="s">
        <v>12</v>
      </c>
      <c r="D134" s="24">
        <f>'[10]для исполнения'!D133</f>
        <v>165.77174645730184</v>
      </c>
      <c r="E134" s="33">
        <f>'[10]для исполнения'!E133</f>
        <v>165.48651715965116</v>
      </c>
      <c r="F134" s="25">
        <f t="shared" ref="F134:F181" si="2">(E134-D134)/D134*100</f>
        <v>-0.17206146629103317</v>
      </c>
      <c r="G134" s="109"/>
    </row>
    <row r="135" spans="1:10" ht="17.25" customHeight="1" x14ac:dyDescent="0.25">
      <c r="A135" s="21" t="s">
        <v>213</v>
      </c>
      <c r="B135" s="45" t="s">
        <v>42</v>
      </c>
      <c r="C135" s="23" t="s">
        <v>12</v>
      </c>
      <c r="D135" s="24">
        <f>'[10]для исполнения'!D134</f>
        <v>15.166</v>
      </c>
      <c r="E135" s="33">
        <f>'[10]для исполнения'!E134</f>
        <v>15.166</v>
      </c>
      <c r="F135" s="25">
        <f t="shared" si="2"/>
        <v>0</v>
      </c>
      <c r="G135" s="109"/>
      <c r="H135" s="42"/>
      <c r="I135" s="42"/>
      <c r="J135" s="42"/>
    </row>
    <row r="136" spans="1:10" ht="20.25" customHeight="1" thickBot="1" x14ac:dyDescent="0.3">
      <c r="A136" s="21" t="s">
        <v>214</v>
      </c>
      <c r="B136" s="22" t="s">
        <v>215</v>
      </c>
      <c r="C136" s="23" t="s">
        <v>12</v>
      </c>
      <c r="D136" s="24">
        <f>D137+D138+D139+D140+D145+D146+D147+D148+D149+D150+D151+D152</f>
        <v>2700.7525651938454</v>
      </c>
      <c r="E136" s="24">
        <f>E137+E138+E139+E140+E145+E146+E147+E148+E149+E150+E151+E152</f>
        <v>2724.2826516411146</v>
      </c>
      <c r="F136" s="25">
        <f t="shared" si="2"/>
        <v>0.87124184386659576</v>
      </c>
      <c r="G136" s="109"/>
    </row>
    <row r="137" spans="1:10" s="1" customFormat="1" ht="17.25" hidden="1" customHeight="1" x14ac:dyDescent="0.25">
      <c r="A137" s="54"/>
      <c r="B137" s="64" t="s">
        <v>203</v>
      </c>
      <c r="C137" s="24" t="s">
        <v>12</v>
      </c>
      <c r="D137" s="24">
        <f>'[10]для исполнения'!D136</f>
        <v>0</v>
      </c>
      <c r="E137" s="56">
        <f>'[10]для исполнения'!E136</f>
        <v>0</v>
      </c>
      <c r="F137" s="25"/>
      <c r="G137" s="109"/>
    </row>
    <row r="138" spans="1:10" ht="17.25" hidden="1" customHeight="1" x14ac:dyDescent="0.25">
      <c r="A138" s="21"/>
      <c r="B138" s="22" t="s">
        <v>123</v>
      </c>
      <c r="C138" s="23" t="s">
        <v>12</v>
      </c>
      <c r="D138" s="24">
        <f>'[10]для исполнения'!D137</f>
        <v>6.2748371516213872</v>
      </c>
      <c r="E138" s="33">
        <f>'[10]для исполнения'!E137</f>
        <v>6.0424357756354077</v>
      </c>
      <c r="F138" s="25">
        <f t="shared" si="2"/>
        <v>-3.7037037037037397</v>
      </c>
      <c r="G138" s="109"/>
    </row>
    <row r="139" spans="1:10" ht="17.25" hidden="1" customHeight="1" x14ac:dyDescent="0.25">
      <c r="A139" s="21"/>
      <c r="B139" s="22" t="s">
        <v>216</v>
      </c>
      <c r="C139" s="23" t="s">
        <v>12</v>
      </c>
      <c r="D139" s="24">
        <f>'[10]для исполнения'!D138</f>
        <v>106.6956297954348</v>
      </c>
      <c r="E139" s="33">
        <f>'[10]для исполнения'!E138</f>
        <v>106.88997688018326</v>
      </c>
      <c r="F139" s="25">
        <f t="shared" si="2"/>
        <v>0.18215093263058202</v>
      </c>
      <c r="G139" s="109"/>
    </row>
    <row r="140" spans="1:10" ht="18.75" hidden="1" customHeight="1" x14ac:dyDescent="0.25">
      <c r="A140" s="21"/>
      <c r="B140" s="45" t="s">
        <v>183</v>
      </c>
      <c r="C140" s="23" t="s">
        <v>12</v>
      </c>
      <c r="D140" s="24">
        <f>D141+D142+D143+D144</f>
        <v>135.21043188234128</v>
      </c>
      <c r="E140" s="24">
        <f>E141+E142+E143+E144</f>
        <v>135.64984177594187</v>
      </c>
      <c r="F140" s="25">
        <f t="shared" si="2"/>
        <v>0.32498224248181767</v>
      </c>
      <c r="G140" s="109"/>
    </row>
    <row r="141" spans="1:10" s="32" customFormat="1" ht="17.25" hidden="1" customHeight="1" x14ac:dyDescent="0.25">
      <c r="A141" s="26"/>
      <c r="B141" s="27" t="s">
        <v>182</v>
      </c>
      <c r="C141" s="28" t="s">
        <v>12</v>
      </c>
      <c r="D141" s="29">
        <f>'[10]для исполнения'!D140</f>
        <v>69.851228813559331</v>
      </c>
      <c r="E141" s="30">
        <f>'[10]для исполнения'!E140</f>
        <v>69.851233703389838</v>
      </c>
      <c r="F141" s="31">
        <f t="shared" si="2"/>
        <v>7.000350014998829E-6</v>
      </c>
      <c r="G141" s="109"/>
    </row>
    <row r="142" spans="1:10" s="32" customFormat="1" ht="17.25" hidden="1" customHeight="1" x14ac:dyDescent="0.25">
      <c r="A142" s="26"/>
      <c r="B142" s="60" t="s">
        <v>183</v>
      </c>
      <c r="C142" s="28" t="s">
        <v>12</v>
      </c>
      <c r="D142" s="29">
        <f>'[10]для исполнения'!D141</f>
        <v>10.551980394419859</v>
      </c>
      <c r="E142" s="30">
        <f>'[10]для исполнения'!E141</f>
        <v>10.695543006330887</v>
      </c>
      <c r="F142" s="31">
        <f t="shared" si="2"/>
        <v>1.3605276596888598</v>
      </c>
      <c r="G142" s="109"/>
    </row>
    <row r="143" spans="1:10" s="32" customFormat="1" ht="17.25" hidden="1" customHeight="1" x14ac:dyDescent="0.25">
      <c r="A143" s="26"/>
      <c r="B143" s="60" t="s">
        <v>184</v>
      </c>
      <c r="C143" s="28" t="s">
        <v>12</v>
      </c>
      <c r="D143" s="29">
        <f>'[10]для исполнения'!D142</f>
        <v>30.27571567436209</v>
      </c>
      <c r="E143" s="30">
        <f>'[10]для исполнения'!E142</f>
        <v>30.275720566221146</v>
      </c>
      <c r="F143" s="31">
        <f t="shared" si="2"/>
        <v>1.6157699157684873E-5</v>
      </c>
      <c r="G143" s="109"/>
    </row>
    <row r="144" spans="1:10" s="32" customFormat="1" ht="17.25" hidden="1" customHeight="1" x14ac:dyDescent="0.25">
      <c r="A144" s="26"/>
      <c r="B144" s="60" t="s">
        <v>185</v>
      </c>
      <c r="C144" s="28" t="s">
        <v>12</v>
      </c>
      <c r="D144" s="29">
        <f>'[10]для исполнения'!D143</f>
        <v>24.531506999999998</v>
      </c>
      <c r="E144" s="30">
        <f>'[10]для исполнения'!E143</f>
        <v>24.827344500000002</v>
      </c>
      <c r="F144" s="31">
        <f t="shared" si="2"/>
        <v>1.2059491493938985</v>
      </c>
      <c r="G144" s="109"/>
      <c r="H144" s="66"/>
      <c r="I144" s="66"/>
      <c r="J144" s="66"/>
    </row>
    <row r="145" spans="1:7" ht="17.25" hidden="1" customHeight="1" x14ac:dyDescent="0.25">
      <c r="A145" s="21"/>
      <c r="B145" s="45" t="s">
        <v>217</v>
      </c>
      <c r="C145" s="23" t="s">
        <v>12</v>
      </c>
      <c r="D145" s="24">
        <f>'[10]для исполнения'!D144</f>
        <v>495.07819226254395</v>
      </c>
      <c r="E145" s="33">
        <f>'[10]для исполнения'!E144</f>
        <v>495.07819226254395</v>
      </c>
      <c r="F145" s="25">
        <f t="shared" si="2"/>
        <v>0</v>
      </c>
      <c r="G145" s="109"/>
    </row>
    <row r="146" spans="1:7" ht="20.25" hidden="1" customHeight="1" x14ac:dyDescent="0.25">
      <c r="A146" s="21"/>
      <c r="B146" s="45" t="s">
        <v>218</v>
      </c>
      <c r="C146" s="23" t="s">
        <v>12</v>
      </c>
      <c r="D146" s="24">
        <f>'[10]для исполнения'!D145</f>
        <v>1267.0280000000002</v>
      </c>
      <c r="E146" s="33">
        <f>'[10]для исполнения'!E145</f>
        <v>1267.0280000000002</v>
      </c>
      <c r="F146" s="25">
        <f t="shared" si="2"/>
        <v>0</v>
      </c>
      <c r="G146" s="109"/>
    </row>
    <row r="147" spans="1:7" ht="17.25" hidden="1" customHeight="1" x14ac:dyDescent="0.25">
      <c r="A147" s="21"/>
      <c r="B147" s="45" t="s">
        <v>219</v>
      </c>
      <c r="C147" s="23" t="s">
        <v>12</v>
      </c>
      <c r="D147" s="24">
        <f>'[10]для исполнения'!D146</f>
        <v>630.00409185771832</v>
      </c>
      <c r="E147" s="33">
        <f>'[10]для исполнения'!E146</f>
        <v>653.13278845861589</v>
      </c>
      <c r="F147" s="25">
        <f t="shared" si="2"/>
        <v>3.6711978382072177</v>
      </c>
      <c r="G147" s="109"/>
    </row>
    <row r="148" spans="1:7" ht="18.75" hidden="1" customHeight="1" x14ac:dyDescent="0.25">
      <c r="A148" s="21"/>
      <c r="B148" s="51" t="s">
        <v>220</v>
      </c>
      <c r="C148" s="23" t="s">
        <v>12</v>
      </c>
      <c r="D148" s="24">
        <f>'[10]для исполнения'!D147</f>
        <v>22.053434258480518</v>
      </c>
      <c r="E148" s="33">
        <f>'[10]для исполнения'!E147</f>
        <v>22.053444042612838</v>
      </c>
      <c r="F148" s="25">
        <f t="shared" si="2"/>
        <v>4.4365572298888583E-5</v>
      </c>
      <c r="G148" s="109"/>
    </row>
    <row r="149" spans="1:7" ht="17.25" hidden="1" customHeight="1" x14ac:dyDescent="0.25">
      <c r="A149" s="21"/>
      <c r="B149" s="45" t="s">
        <v>221</v>
      </c>
      <c r="C149" s="23" t="s">
        <v>12</v>
      </c>
      <c r="D149" s="24">
        <f>'[10]для исполнения'!D148</f>
        <v>35.033000617283953</v>
      </c>
      <c r="E149" s="33">
        <f>'[10]для исполнения'!E148</f>
        <v>35.033025077160495</v>
      </c>
      <c r="F149" s="25">
        <f t="shared" si="2"/>
        <v>6.981953047411749E-5</v>
      </c>
      <c r="G149" s="109"/>
    </row>
    <row r="150" spans="1:7" ht="17.25" hidden="1" customHeight="1" x14ac:dyDescent="0.25">
      <c r="A150" s="21"/>
      <c r="B150" s="45" t="s">
        <v>94</v>
      </c>
      <c r="C150" s="23" t="s">
        <v>12</v>
      </c>
      <c r="D150" s="24">
        <f>'[10]для исполнения'!D149</f>
        <v>3.3749473684210534</v>
      </c>
      <c r="E150" s="33">
        <f>'[10]для исполнения'!E149</f>
        <v>3.3749473684210534</v>
      </c>
      <c r="F150" s="25">
        <f t="shared" si="2"/>
        <v>0</v>
      </c>
      <c r="G150" s="109"/>
    </row>
    <row r="151" spans="1:7" ht="17.25" hidden="1" customHeight="1" x14ac:dyDescent="0.25">
      <c r="A151" s="21"/>
      <c r="B151" s="45" t="s">
        <v>160</v>
      </c>
      <c r="C151" s="23" t="s">
        <v>12</v>
      </c>
      <c r="D151" s="24">
        <f>'[10]для исполнения'!D150</f>
        <v>0</v>
      </c>
      <c r="E151" s="33">
        <f>'[10]для исполнения'!E150</f>
        <v>0</v>
      </c>
      <c r="F151" s="25"/>
      <c r="G151" s="109"/>
    </row>
    <row r="152" spans="1:7" ht="19.5" hidden="1" customHeight="1" thickBot="1" x14ac:dyDescent="0.3">
      <c r="A152" s="67"/>
      <c r="B152" s="68" t="s">
        <v>222</v>
      </c>
      <c r="C152" s="69" t="s">
        <v>12</v>
      </c>
      <c r="D152" s="24">
        <f>'[10]для исполнения'!D151</f>
        <v>0</v>
      </c>
      <c r="E152" s="70">
        <f>'[10]для исполнения'!E151</f>
        <v>0</v>
      </c>
      <c r="F152" s="71"/>
      <c r="G152" s="112"/>
    </row>
    <row r="153" spans="1:7" s="1" customFormat="1" ht="20.25" customHeight="1" x14ac:dyDescent="0.25">
      <c r="A153" s="72" t="s">
        <v>223</v>
      </c>
      <c r="B153" s="73" t="s">
        <v>224</v>
      </c>
      <c r="C153" s="74" t="s">
        <v>12</v>
      </c>
      <c r="D153" s="15">
        <f>D5+D93</f>
        <v>670576.41756080952</v>
      </c>
      <c r="E153" s="15">
        <f>E5+E93</f>
        <v>677492.51699109364</v>
      </c>
      <c r="F153" s="75">
        <f t="shared" si="2"/>
        <v>1.0313663363589645</v>
      </c>
      <c r="G153" s="111" t="s">
        <v>13</v>
      </c>
    </row>
    <row r="154" spans="1:7" s="1" customFormat="1" ht="23.25" customHeight="1" x14ac:dyDescent="0.25">
      <c r="A154" s="17" t="s">
        <v>225</v>
      </c>
      <c r="B154" s="18" t="s">
        <v>226</v>
      </c>
      <c r="C154" s="19" t="s">
        <v>12</v>
      </c>
      <c r="D154" s="15">
        <f>D155-D153</f>
        <v>-8.26082075946033E-4</v>
      </c>
      <c r="E154" s="15">
        <f>E155-E153</f>
        <v>1.4263489063596353</v>
      </c>
      <c r="F154" s="20"/>
      <c r="G154" s="109"/>
    </row>
    <row r="155" spans="1:7" s="1" customFormat="1" ht="21.6" customHeight="1" x14ac:dyDescent="0.25">
      <c r="A155" s="17" t="s">
        <v>227</v>
      </c>
      <c r="B155" s="18" t="s">
        <v>228</v>
      </c>
      <c r="C155" s="19" t="s">
        <v>12</v>
      </c>
      <c r="D155" s="15">
        <f>D160</f>
        <v>670576.41673472745</v>
      </c>
      <c r="E155" s="15">
        <f>E160</f>
        <v>677493.94334</v>
      </c>
      <c r="F155" s="20">
        <f t="shared" si="2"/>
        <v>1.0315791657208018</v>
      </c>
      <c r="G155" s="109"/>
    </row>
    <row r="156" spans="1:7" s="1" customFormat="1" ht="21.75" hidden="1" customHeight="1" x14ac:dyDescent="0.25">
      <c r="A156" s="17"/>
      <c r="B156" s="22"/>
      <c r="C156" s="19"/>
      <c r="D156" s="15"/>
      <c r="E156" s="33"/>
      <c r="F156" s="20"/>
      <c r="G156" s="109"/>
    </row>
    <row r="157" spans="1:7" s="1" customFormat="1" ht="37.5" hidden="1" customHeight="1" x14ac:dyDescent="0.25">
      <c r="A157" s="17"/>
      <c r="B157" s="18"/>
      <c r="C157" s="19"/>
      <c r="D157" s="15"/>
      <c r="E157" s="46"/>
      <c r="F157" s="20"/>
      <c r="G157" s="109"/>
    </row>
    <row r="158" spans="1:7" ht="21" customHeight="1" x14ac:dyDescent="0.25">
      <c r="A158" s="17" t="s">
        <v>229</v>
      </c>
      <c r="B158" s="18" t="s">
        <v>230</v>
      </c>
      <c r="C158" s="19"/>
      <c r="D158" s="15"/>
      <c r="E158" s="46"/>
      <c r="F158" s="20"/>
      <c r="G158" s="110"/>
    </row>
    <row r="159" spans="1:7" ht="22.5" customHeight="1" x14ac:dyDescent="0.25">
      <c r="A159" s="21"/>
      <c r="B159" s="22" t="s">
        <v>231</v>
      </c>
      <c r="C159" s="23" t="s">
        <v>29</v>
      </c>
      <c r="D159" s="24">
        <f>'[10]для исполнения'!D158</f>
        <v>3913.6874200000002</v>
      </c>
      <c r="E159" s="33">
        <f>'[10]для исполнения'!E158</f>
        <v>4214.5553200000004</v>
      </c>
      <c r="F159" s="25">
        <f t="shared" si="2"/>
        <v>7.6875812427554617</v>
      </c>
      <c r="G159" s="58" t="s">
        <v>232</v>
      </c>
    </row>
    <row r="160" spans="1:7" ht="24.75" customHeight="1" thickBot="1" x14ac:dyDescent="0.3">
      <c r="A160" s="67"/>
      <c r="B160" s="76" t="s">
        <v>233</v>
      </c>
      <c r="C160" s="69" t="s">
        <v>12</v>
      </c>
      <c r="D160" s="24">
        <f>'[10]для исполнения'!D159</f>
        <v>670576.41673472745</v>
      </c>
      <c r="E160" s="70">
        <f>'[10]для исполнения'!E159</f>
        <v>677493.94334</v>
      </c>
      <c r="F160" s="71">
        <f t="shared" si="2"/>
        <v>1.0315791657208018</v>
      </c>
      <c r="G160" s="77" t="str">
        <f>G128</f>
        <v>В пределах нормы ( +, - 5 %)</v>
      </c>
    </row>
    <row r="161" spans="1:7" s="63" customFormat="1" ht="21" customHeight="1" thickBot="1" x14ac:dyDescent="0.3">
      <c r="A161" s="78" t="s">
        <v>234</v>
      </c>
      <c r="B161" s="79" t="s">
        <v>235</v>
      </c>
      <c r="C161" s="80" t="s">
        <v>236</v>
      </c>
      <c r="D161" s="80">
        <f>D160/D159</f>
        <v>171.34133229646824</v>
      </c>
      <c r="E161" s="81">
        <f>E160/E159</f>
        <v>160.75099076881969</v>
      </c>
      <c r="F161" s="82">
        <f t="shared" si="2"/>
        <v>-6.1808446249993594</v>
      </c>
      <c r="G161" s="83"/>
    </row>
    <row r="162" spans="1:7" s="90" customFormat="1" ht="19.8" customHeight="1" x14ac:dyDescent="0.25">
      <c r="A162" s="84"/>
      <c r="B162" s="85" t="s">
        <v>237</v>
      </c>
      <c r="C162" s="86" t="s">
        <v>238</v>
      </c>
      <c r="D162" s="86">
        <f>D163+D165+D166</f>
        <v>5526.9</v>
      </c>
      <c r="E162" s="87">
        <f>E163+E165+E166</f>
        <v>5859.1046999999999</v>
      </c>
      <c r="F162" s="88">
        <f t="shared" si="2"/>
        <v>6.0106877272974044</v>
      </c>
      <c r="G162" s="89" t="str">
        <f>G159</f>
        <v>Увеличение объемов потребления</v>
      </c>
    </row>
    <row r="163" spans="1:7" s="90" customFormat="1" ht="20.25" customHeight="1" x14ac:dyDescent="0.25">
      <c r="A163" s="91"/>
      <c r="B163" s="65" t="s">
        <v>239</v>
      </c>
      <c r="C163" s="23" t="s">
        <v>238</v>
      </c>
      <c r="D163" s="23">
        <f>'[10]для исполнения'!D162</f>
        <v>1138.47</v>
      </c>
      <c r="E163" s="33">
        <f>'[10]для исполнения'!E162</f>
        <v>1168.9053799999999</v>
      </c>
      <c r="F163" s="25">
        <f t="shared" si="2"/>
        <v>2.6733581034194924</v>
      </c>
      <c r="G163" s="108" t="str">
        <f>G128</f>
        <v>В пределах нормы ( +, - 5 %)</v>
      </c>
    </row>
    <row r="164" spans="1:7" s="90" customFormat="1" ht="20.25" customHeight="1" x14ac:dyDescent="0.25">
      <c r="A164" s="91"/>
      <c r="B164" s="65"/>
      <c r="C164" s="23" t="s">
        <v>240</v>
      </c>
      <c r="D164" s="23">
        <f>'[10]для исполнения'!D163</f>
        <v>19.600000000000001</v>
      </c>
      <c r="E164" s="33">
        <f>'[10]для исполнения'!E163</f>
        <v>19.600000000000001</v>
      </c>
      <c r="F164" s="25">
        <f t="shared" si="2"/>
        <v>0</v>
      </c>
      <c r="G164" s="109"/>
    </row>
    <row r="165" spans="1:7" s="90" customFormat="1" ht="20.25" customHeight="1" x14ac:dyDescent="0.25">
      <c r="A165" s="91"/>
      <c r="B165" s="65" t="s">
        <v>241</v>
      </c>
      <c r="C165" s="23" t="s">
        <v>238</v>
      </c>
      <c r="D165" s="23">
        <f>'[10]для исполнения'!D164</f>
        <v>474.74</v>
      </c>
      <c r="E165" s="33">
        <f>'[10]для исполнения'!E164</f>
        <v>475.64400000000001</v>
      </c>
      <c r="F165" s="25">
        <f t="shared" si="2"/>
        <v>0.19042001937902775</v>
      </c>
      <c r="G165" s="110"/>
    </row>
    <row r="166" spans="1:7" s="90" customFormat="1" ht="20.25" customHeight="1" x14ac:dyDescent="0.25">
      <c r="A166" s="91"/>
      <c r="B166" s="22" t="s">
        <v>242</v>
      </c>
      <c r="C166" s="23" t="str">
        <f>C165</f>
        <v>тыс. м3</v>
      </c>
      <c r="D166" s="23">
        <f>'[10]для исполнения'!D165</f>
        <v>3913.69</v>
      </c>
      <c r="E166" s="33">
        <f>'[10]для исполнения'!E165</f>
        <v>4214.5553200000004</v>
      </c>
      <c r="F166" s="25">
        <f t="shared" si="2"/>
        <v>7.6875102524727383</v>
      </c>
      <c r="G166" s="58" t="str">
        <f>G159</f>
        <v>Увеличение объемов потребления</v>
      </c>
    </row>
    <row r="167" spans="1:7" s="90" customFormat="1" ht="24.75" hidden="1" customHeight="1" x14ac:dyDescent="0.25">
      <c r="A167" s="91"/>
      <c r="B167" s="65"/>
      <c r="C167" s="19"/>
      <c r="D167" s="19"/>
      <c r="E167" s="33"/>
      <c r="F167" s="20"/>
      <c r="G167" s="92"/>
    </row>
    <row r="168" spans="1:7" s="90" customFormat="1" ht="23.25" hidden="1" customHeight="1" x14ac:dyDescent="0.25">
      <c r="A168" s="91"/>
      <c r="B168" s="65"/>
      <c r="C168" s="19"/>
      <c r="D168" s="15"/>
      <c r="E168" s="33"/>
      <c r="F168" s="20"/>
      <c r="G168" s="92"/>
    </row>
    <row r="169" spans="1:7" s="1" customFormat="1" ht="17.399999999999999" hidden="1" customHeight="1" x14ac:dyDescent="0.25">
      <c r="A169" s="17"/>
      <c r="B169" s="18" t="s">
        <v>243</v>
      </c>
      <c r="C169" s="19" t="str">
        <f>C155</f>
        <v>тыс.тенге</v>
      </c>
      <c r="D169" s="19">
        <f>D170+D171+D172</f>
        <v>208929.62829960213</v>
      </c>
      <c r="E169" s="93">
        <f>E170+E171+E172</f>
        <v>202930.2281898215</v>
      </c>
      <c r="F169" s="20">
        <f t="shared" si="2"/>
        <v>-2.8714932193233871</v>
      </c>
      <c r="G169" s="108" t="str">
        <f>G163</f>
        <v>В пределах нормы ( +, - 5 %)</v>
      </c>
    </row>
    <row r="170" spans="1:7" ht="23.25" hidden="1" customHeight="1" x14ac:dyDescent="0.25">
      <c r="A170" s="21"/>
      <c r="B170" s="22" t="s">
        <v>244</v>
      </c>
      <c r="C170" s="23" t="str">
        <f>C169</f>
        <v>тыс.тенге</v>
      </c>
      <c r="D170" s="24">
        <f>D21</f>
        <v>191301.21330369354</v>
      </c>
      <c r="E170" s="47">
        <f>E21</f>
        <v>185006.81977528089</v>
      </c>
      <c r="F170" s="25">
        <f t="shared" si="2"/>
        <v>-3.2903050742392339</v>
      </c>
      <c r="G170" s="109"/>
    </row>
    <row r="171" spans="1:7" s="1" customFormat="1" ht="23.25" hidden="1" customHeight="1" x14ac:dyDescent="0.25">
      <c r="A171" s="21"/>
      <c r="B171" s="22" t="s">
        <v>245</v>
      </c>
      <c r="C171" s="23" t="str">
        <f>C170</f>
        <v>тыс.тенге</v>
      </c>
      <c r="D171" s="24">
        <f>D95</f>
        <v>14077.536</v>
      </c>
      <c r="E171" s="47">
        <f>E95</f>
        <v>14340.488414540603</v>
      </c>
      <c r="F171" s="25">
        <f t="shared" si="2"/>
        <v>1.8678866425246794</v>
      </c>
      <c r="G171" s="109"/>
    </row>
    <row r="172" spans="1:7" s="1" customFormat="1" ht="23.25" hidden="1" customHeight="1" x14ac:dyDescent="0.25">
      <c r="A172" s="21"/>
      <c r="B172" s="22" t="s">
        <v>246</v>
      </c>
      <c r="C172" s="23" t="str">
        <f>C171</f>
        <v>тыс.тенге</v>
      </c>
      <c r="D172" s="24">
        <f>D131</f>
        <v>3550.8789959086075</v>
      </c>
      <c r="E172" s="47">
        <f>E131</f>
        <v>3582.9199999999996</v>
      </c>
      <c r="F172" s="25">
        <f t="shared" si="2"/>
        <v>0.90234007208666844</v>
      </c>
      <c r="G172" s="109"/>
    </row>
    <row r="173" spans="1:7" s="1" customFormat="1" ht="17.25" customHeight="1" x14ac:dyDescent="0.25">
      <c r="A173" s="17" t="s">
        <v>247</v>
      </c>
      <c r="B173" s="18" t="s">
        <v>248</v>
      </c>
      <c r="C173" s="19"/>
      <c r="D173" s="15"/>
      <c r="E173" s="46"/>
      <c r="F173" s="25"/>
      <c r="G173" s="109"/>
    </row>
    <row r="174" spans="1:7" s="1" customFormat="1" ht="28.2" customHeight="1" x14ac:dyDescent="0.25">
      <c r="A174" s="17" t="s">
        <v>249</v>
      </c>
      <c r="B174" s="94" t="s">
        <v>250</v>
      </c>
      <c r="C174" s="19" t="s">
        <v>251</v>
      </c>
      <c r="D174" s="95">
        <f>D175+D176+D177</f>
        <v>205</v>
      </c>
      <c r="E174" s="96">
        <f>E175+E176+E177</f>
        <v>199</v>
      </c>
      <c r="F174" s="20">
        <f t="shared" si="2"/>
        <v>-2.9268292682926833</v>
      </c>
      <c r="G174" s="109"/>
    </row>
    <row r="175" spans="1:7" ht="21" customHeight="1" x14ac:dyDescent="0.25">
      <c r="A175" s="21" t="s">
        <v>252</v>
      </c>
      <c r="B175" s="22" t="s">
        <v>253</v>
      </c>
      <c r="C175" s="23" t="s">
        <v>251</v>
      </c>
      <c r="D175" s="97">
        <f>'[10]для исполнения'!D175</f>
        <v>190</v>
      </c>
      <c r="E175" s="98">
        <f>'[10]для исполнения'!E175</f>
        <v>184</v>
      </c>
      <c r="F175" s="25">
        <f t="shared" si="2"/>
        <v>-3.1578947368421053</v>
      </c>
      <c r="G175" s="109"/>
    </row>
    <row r="176" spans="1:7" ht="17.25" customHeight="1" x14ac:dyDescent="0.25">
      <c r="A176" s="21" t="s">
        <v>254</v>
      </c>
      <c r="B176" s="22" t="s">
        <v>245</v>
      </c>
      <c r="C176" s="23" t="s">
        <v>251</v>
      </c>
      <c r="D176" s="97">
        <f>'[10]для исполнения'!D176</f>
        <v>11</v>
      </c>
      <c r="E176" s="98">
        <f>'[10]для исполнения'!E176</f>
        <v>11</v>
      </c>
      <c r="F176" s="25">
        <f t="shared" si="2"/>
        <v>0</v>
      </c>
      <c r="G176" s="109"/>
    </row>
    <row r="177" spans="1:7" ht="17.25" customHeight="1" x14ac:dyDescent="0.25">
      <c r="A177" s="21" t="s">
        <v>255</v>
      </c>
      <c r="B177" s="22" t="s">
        <v>246</v>
      </c>
      <c r="C177" s="23"/>
      <c r="D177" s="97">
        <f>'[10]для исполнения'!D177</f>
        <v>4</v>
      </c>
      <c r="E177" s="98">
        <f>'[10]для исполнения'!E177</f>
        <v>4</v>
      </c>
      <c r="F177" s="25">
        <f t="shared" si="2"/>
        <v>0</v>
      </c>
      <c r="G177" s="109"/>
    </row>
    <row r="178" spans="1:7" s="1" customFormat="1" ht="17.25" customHeight="1" x14ac:dyDescent="0.25">
      <c r="A178" s="17" t="s">
        <v>256</v>
      </c>
      <c r="B178" s="18" t="s">
        <v>257</v>
      </c>
      <c r="C178" s="19" t="s">
        <v>258</v>
      </c>
      <c r="D178" s="95">
        <f t="shared" ref="D178:E181" si="3">D169/D174/12*1000</f>
        <v>84930.743211220382</v>
      </c>
      <c r="E178" s="95">
        <f t="shared" si="3"/>
        <v>84979.157533426085</v>
      </c>
      <c r="F178" s="20">
        <f t="shared" si="2"/>
        <v>5.70044725563012E-2</v>
      </c>
      <c r="G178" s="109"/>
    </row>
    <row r="179" spans="1:7" ht="17.25" customHeight="1" x14ac:dyDescent="0.25">
      <c r="A179" s="21" t="s">
        <v>259</v>
      </c>
      <c r="B179" s="22" t="s">
        <v>253</v>
      </c>
      <c r="C179" s="23" t="s">
        <v>258</v>
      </c>
      <c r="D179" s="97">
        <f t="shared" si="3"/>
        <v>83904.040922672604</v>
      </c>
      <c r="E179" s="97">
        <f t="shared" si="3"/>
        <v>83789.320550398959</v>
      </c>
      <c r="F179" s="25">
        <f t="shared" si="2"/>
        <v>-0.13672806579050603</v>
      </c>
      <c r="G179" s="109"/>
    </row>
    <row r="180" spans="1:7" s="1" customFormat="1" ht="17.25" customHeight="1" x14ac:dyDescent="0.25">
      <c r="A180" s="21" t="s">
        <v>260</v>
      </c>
      <c r="B180" s="22" t="s">
        <v>245</v>
      </c>
      <c r="C180" s="23" t="s">
        <v>258</v>
      </c>
      <c r="D180" s="97">
        <f t="shared" si="3"/>
        <v>106648.00000000001</v>
      </c>
      <c r="E180" s="97">
        <f t="shared" si="3"/>
        <v>108640.06374651974</v>
      </c>
      <c r="F180" s="25">
        <f t="shared" si="2"/>
        <v>1.8678866425246805</v>
      </c>
      <c r="G180" s="109"/>
    </row>
    <row r="181" spans="1:7" ht="18" customHeight="1" thickBot="1" x14ac:dyDescent="0.3">
      <c r="A181" s="67" t="s">
        <v>261</v>
      </c>
      <c r="B181" s="76" t="s">
        <v>246</v>
      </c>
      <c r="C181" s="69" t="s">
        <v>258</v>
      </c>
      <c r="D181" s="99">
        <f t="shared" si="3"/>
        <v>73976.645748095994</v>
      </c>
      <c r="E181" s="99">
        <f t="shared" si="3"/>
        <v>74644.166666666657</v>
      </c>
      <c r="F181" s="71">
        <f t="shared" si="2"/>
        <v>0.90234007208666012</v>
      </c>
      <c r="G181" s="112"/>
    </row>
    <row r="182" spans="1:7" ht="27.75" hidden="1" customHeight="1" x14ac:dyDescent="0.25">
      <c r="A182" s="100"/>
      <c r="B182" s="100"/>
      <c r="C182" s="100"/>
      <c r="D182" s="100"/>
      <c r="E182" s="100"/>
      <c r="F182" s="100"/>
    </row>
    <row r="183" spans="1:7" s="103" customFormat="1" ht="17.25" hidden="1" customHeight="1" x14ac:dyDescent="0.25">
      <c r="A183" s="101"/>
      <c r="B183" s="102" t="s">
        <v>262</v>
      </c>
      <c r="C183" s="102"/>
      <c r="D183" s="102"/>
      <c r="E183" s="101"/>
    </row>
    <row r="184" spans="1:7" s="103" customFormat="1" ht="17.25" hidden="1" customHeight="1" x14ac:dyDescent="0.25">
      <c r="A184" s="101"/>
      <c r="B184" s="102"/>
      <c r="C184" s="102"/>
      <c r="D184" s="102"/>
      <c r="E184" s="101"/>
    </row>
    <row r="185" spans="1:7" s="103" customFormat="1" ht="17.25" hidden="1" customHeight="1" x14ac:dyDescent="0.25">
      <c r="A185" s="101"/>
      <c r="B185" s="102" t="s">
        <v>263</v>
      </c>
      <c r="C185" s="102"/>
      <c r="D185" s="102"/>
      <c r="E185" s="101"/>
    </row>
    <row r="186" spans="1:7" s="103" customFormat="1" ht="17.25" hidden="1" customHeight="1" x14ac:dyDescent="0.25">
      <c r="A186" s="101"/>
      <c r="B186" s="102"/>
      <c r="C186" s="102"/>
      <c r="D186" s="102"/>
      <c r="E186" s="101"/>
    </row>
    <row r="187" spans="1:7" s="103" customFormat="1" ht="17.25" hidden="1" customHeight="1" x14ac:dyDescent="0.25">
      <c r="A187" s="101"/>
      <c r="B187" s="102" t="s">
        <v>264</v>
      </c>
      <c r="C187" s="102"/>
      <c r="D187" s="102"/>
      <c r="E187" s="101"/>
    </row>
    <row r="188" spans="1:7" ht="17.25" customHeight="1" x14ac:dyDescent="0.25">
      <c r="C188" s="2"/>
      <c r="D188" s="2"/>
    </row>
    <row r="189" spans="1:7" ht="17.25" customHeight="1" x14ac:dyDescent="0.25">
      <c r="C189" s="2"/>
      <c r="D189" s="2"/>
    </row>
    <row r="190" spans="1:7" ht="17.25" customHeight="1" x14ac:dyDescent="0.25">
      <c r="C190" s="2"/>
      <c r="D190" s="2"/>
    </row>
    <row r="198" spans="3:4" ht="17.25" customHeight="1" x14ac:dyDescent="0.25">
      <c r="C198" s="2"/>
      <c r="D198" s="2"/>
    </row>
    <row r="199" spans="3:4" ht="17.25" customHeight="1" x14ac:dyDescent="0.25">
      <c r="C199" s="2"/>
      <c r="D199" s="2"/>
    </row>
    <row r="200" spans="3:4" ht="17.25" customHeight="1" x14ac:dyDescent="0.25">
      <c r="C200" s="2"/>
      <c r="D200" s="2"/>
    </row>
    <row r="201" spans="3:4" ht="17.25" customHeight="1" x14ac:dyDescent="0.25">
      <c r="C201" s="2"/>
      <c r="D201" s="2"/>
    </row>
    <row r="202" spans="3:4" ht="17.25" customHeight="1" x14ac:dyDescent="0.25">
      <c r="C202" s="2"/>
      <c r="D202" s="2"/>
    </row>
    <row r="203" spans="3:4" ht="17.25" customHeight="1" x14ac:dyDescent="0.25">
      <c r="C203" s="2"/>
      <c r="D203" s="2"/>
    </row>
    <row r="204" spans="3:4" ht="17.25" customHeight="1" x14ac:dyDescent="0.25">
      <c r="C204" s="2"/>
      <c r="D204" s="2"/>
    </row>
    <row r="205" spans="3:4" ht="17.25" customHeight="1" x14ac:dyDescent="0.25">
      <c r="C205" s="2"/>
      <c r="D205" s="2"/>
    </row>
    <row r="206" spans="3:4" ht="17.25" customHeight="1" x14ac:dyDescent="0.25">
      <c r="C206" s="2"/>
      <c r="D206" s="2"/>
    </row>
    <row r="207" spans="3:4" ht="17.25" customHeight="1" x14ac:dyDescent="0.25">
      <c r="C207" s="2"/>
      <c r="D207" s="2"/>
    </row>
    <row r="208" spans="3:4" ht="17.25" customHeight="1" x14ac:dyDescent="0.25">
      <c r="C208" s="2"/>
      <c r="D208" s="2"/>
    </row>
    <row r="209" spans="3:4" ht="17.25" customHeight="1" x14ac:dyDescent="0.25">
      <c r="C209" s="2"/>
      <c r="D209" s="2"/>
    </row>
    <row r="210" spans="3:4" ht="17.25" customHeight="1" x14ac:dyDescent="0.25">
      <c r="C210" s="2"/>
      <c r="D210" s="2"/>
    </row>
    <row r="211" spans="3:4" ht="17.25" customHeight="1" x14ac:dyDescent="0.25">
      <c r="C211" s="2"/>
      <c r="D211" s="2"/>
    </row>
    <row r="212" spans="3:4" ht="17.25" customHeight="1" x14ac:dyDescent="0.25">
      <c r="C212" s="2"/>
      <c r="D212" s="2"/>
    </row>
    <row r="213" spans="3:4" ht="17.25" customHeight="1" x14ac:dyDescent="0.25">
      <c r="C213" s="2"/>
      <c r="D213" s="2"/>
    </row>
    <row r="214" spans="3:4" ht="17.25" customHeight="1" x14ac:dyDescent="0.25">
      <c r="C214" s="2"/>
      <c r="D214" s="2"/>
    </row>
    <row r="215" spans="3:4" ht="17.25" customHeight="1" x14ac:dyDescent="0.25">
      <c r="C215" s="2"/>
      <c r="D215" s="2"/>
    </row>
    <row r="216" spans="3:4" ht="17.25" customHeight="1" x14ac:dyDescent="0.25">
      <c r="C216" s="2"/>
      <c r="D216" s="2"/>
    </row>
    <row r="217" spans="3:4" ht="17.25" customHeight="1" x14ac:dyDescent="0.25">
      <c r="C217" s="2"/>
      <c r="D217" s="2"/>
    </row>
    <row r="218" spans="3:4" ht="17.25" customHeight="1" x14ac:dyDescent="0.25">
      <c r="C218" s="2"/>
      <c r="D218" s="2"/>
    </row>
    <row r="219" spans="3:4" ht="17.25" customHeight="1" x14ac:dyDescent="0.25">
      <c r="C219" s="2"/>
      <c r="D219" s="2"/>
    </row>
    <row r="220" spans="3:4" ht="17.25" customHeight="1" x14ac:dyDescent="0.25">
      <c r="C220" s="2"/>
      <c r="D220" s="2"/>
    </row>
    <row r="221" spans="3:4" ht="17.25" customHeight="1" x14ac:dyDescent="0.25">
      <c r="C221" s="2"/>
      <c r="D221" s="2"/>
    </row>
    <row r="222" spans="3:4" ht="17.25" customHeight="1" x14ac:dyDescent="0.25">
      <c r="C222" s="2"/>
      <c r="D222" s="2"/>
    </row>
    <row r="223" spans="3:4" ht="17.25" customHeight="1" x14ac:dyDescent="0.25">
      <c r="C223" s="2"/>
      <c r="D223" s="2"/>
    </row>
    <row r="224" spans="3:4" ht="17.25" customHeight="1" x14ac:dyDescent="0.25">
      <c r="C224" s="2"/>
      <c r="D224" s="2"/>
    </row>
    <row r="225" spans="3:4" ht="17.25" customHeight="1" x14ac:dyDescent="0.25">
      <c r="C225" s="2"/>
      <c r="D225" s="2"/>
    </row>
    <row r="226" spans="3:4" ht="17.25" customHeight="1" x14ac:dyDescent="0.25">
      <c r="C226" s="2"/>
      <c r="D226" s="2"/>
    </row>
    <row r="227" spans="3:4" ht="17.25" customHeight="1" x14ac:dyDescent="0.25">
      <c r="C227" s="2"/>
      <c r="D227" s="2"/>
    </row>
    <row r="228" spans="3:4" ht="17.25" customHeight="1" x14ac:dyDescent="0.25">
      <c r="C228" s="2"/>
      <c r="D228" s="2"/>
    </row>
    <row r="229" spans="3:4" ht="17.25" customHeight="1" x14ac:dyDescent="0.25">
      <c r="C229" s="2"/>
      <c r="D229" s="2"/>
    </row>
    <row r="230" spans="3:4" ht="17.25" customHeight="1" x14ac:dyDescent="0.25">
      <c r="C230" s="2"/>
      <c r="D230" s="2"/>
    </row>
    <row r="231" spans="3:4" ht="17.25" customHeight="1" x14ac:dyDescent="0.25">
      <c r="C231" s="2"/>
      <c r="D231" s="2"/>
    </row>
    <row r="232" spans="3:4" ht="17.25" customHeight="1" x14ac:dyDescent="0.25">
      <c r="C232" s="2"/>
      <c r="D232" s="2"/>
    </row>
    <row r="233" spans="3:4" ht="17.25" customHeight="1" x14ac:dyDescent="0.25">
      <c r="C233" s="2"/>
      <c r="D233" s="2"/>
    </row>
    <row r="234" spans="3:4" ht="17.25" customHeight="1" x14ac:dyDescent="0.25">
      <c r="C234" s="2"/>
      <c r="D234" s="2"/>
    </row>
    <row r="235" spans="3:4" ht="17.25" customHeight="1" x14ac:dyDescent="0.25">
      <c r="C235" s="2"/>
      <c r="D235" s="2"/>
    </row>
    <row r="236" spans="3:4" ht="17.25" customHeight="1" x14ac:dyDescent="0.25">
      <c r="C236" s="2"/>
      <c r="D236" s="2"/>
    </row>
    <row r="237" spans="3:4" ht="17.25" customHeight="1" x14ac:dyDescent="0.25">
      <c r="C237" s="2"/>
      <c r="D237" s="2"/>
    </row>
    <row r="238" spans="3:4" ht="17.25" customHeight="1" x14ac:dyDescent="0.25">
      <c r="C238" s="2"/>
      <c r="D238" s="2"/>
    </row>
    <row r="239" spans="3:4" ht="17.25" customHeight="1" x14ac:dyDescent="0.25">
      <c r="C239" s="2"/>
      <c r="D239" s="2"/>
    </row>
    <row r="240" spans="3:4" ht="17.25" customHeight="1" x14ac:dyDescent="0.25">
      <c r="C240" s="2"/>
      <c r="D240" s="2"/>
    </row>
    <row r="241" spans="3:4" ht="17.25" customHeight="1" x14ac:dyDescent="0.25">
      <c r="C241" s="2"/>
      <c r="D241" s="2"/>
    </row>
    <row r="242" spans="3:4" ht="17.25" customHeight="1" x14ac:dyDescent="0.25">
      <c r="C242" s="2"/>
      <c r="D242" s="2"/>
    </row>
    <row r="243" spans="3:4" ht="17.25" customHeight="1" x14ac:dyDescent="0.25">
      <c r="C243" s="2"/>
      <c r="D243" s="2"/>
    </row>
    <row r="244" spans="3:4" ht="17.25" customHeight="1" x14ac:dyDescent="0.25">
      <c r="C244" s="2"/>
      <c r="D244" s="2"/>
    </row>
    <row r="245" spans="3:4" ht="17.25" customHeight="1" x14ac:dyDescent="0.25">
      <c r="C245" s="2"/>
      <c r="D245" s="2"/>
    </row>
    <row r="246" spans="3:4" ht="17.25" customHeight="1" x14ac:dyDescent="0.25">
      <c r="C246" s="2"/>
      <c r="D246" s="2"/>
    </row>
    <row r="247" spans="3:4" ht="17.25" customHeight="1" x14ac:dyDescent="0.25">
      <c r="C247" s="2"/>
      <c r="D247" s="2"/>
    </row>
    <row r="248" spans="3:4" ht="17.25" customHeight="1" x14ac:dyDescent="0.25">
      <c r="C248" s="2"/>
      <c r="D248" s="2"/>
    </row>
    <row r="249" spans="3:4" ht="17.25" customHeight="1" x14ac:dyDescent="0.25">
      <c r="C249" s="2"/>
      <c r="D249" s="2"/>
    </row>
    <row r="250" spans="3:4" ht="17.25" customHeight="1" x14ac:dyDescent="0.25">
      <c r="C250" s="2"/>
      <c r="D250" s="2"/>
    </row>
    <row r="251" spans="3:4" ht="17.25" customHeight="1" x14ac:dyDescent="0.25">
      <c r="C251" s="2"/>
      <c r="D251" s="2"/>
    </row>
    <row r="252" spans="3:4" ht="17.25" customHeight="1" x14ac:dyDescent="0.25">
      <c r="C252" s="2"/>
      <c r="D252" s="2"/>
    </row>
    <row r="253" spans="3:4" ht="17.25" customHeight="1" x14ac:dyDescent="0.25">
      <c r="C253" s="2"/>
      <c r="D253" s="2"/>
    </row>
    <row r="254" spans="3:4" ht="17.25" customHeight="1" x14ac:dyDescent="0.25">
      <c r="C254" s="2"/>
      <c r="D254" s="2"/>
    </row>
    <row r="255" spans="3:4" ht="17.25" customHeight="1" x14ac:dyDescent="0.25">
      <c r="C255" s="2"/>
      <c r="D255" s="2"/>
    </row>
    <row r="256" spans="3:4" ht="17.25" customHeight="1" x14ac:dyDescent="0.25">
      <c r="C256" s="2"/>
      <c r="D256" s="2"/>
    </row>
    <row r="257" spans="3:4" ht="17.25" customHeight="1" x14ac:dyDescent="0.25">
      <c r="C257" s="2"/>
      <c r="D257" s="2"/>
    </row>
    <row r="258" spans="3:4" ht="17.25" customHeight="1" x14ac:dyDescent="0.25">
      <c r="C258" s="2"/>
      <c r="D258" s="2"/>
    </row>
    <row r="259" spans="3:4" ht="17.25" customHeight="1" x14ac:dyDescent="0.25">
      <c r="C259" s="2"/>
      <c r="D259" s="2"/>
    </row>
    <row r="260" spans="3:4" ht="17.25" customHeight="1" x14ac:dyDescent="0.25">
      <c r="C260" s="2"/>
      <c r="D260" s="2"/>
    </row>
    <row r="261" spans="3:4" ht="17.25" customHeight="1" x14ac:dyDescent="0.25">
      <c r="C261" s="2"/>
      <c r="D261" s="2"/>
    </row>
    <row r="262" spans="3:4" ht="17.25" customHeight="1" x14ac:dyDescent="0.25">
      <c r="C262" s="2"/>
      <c r="D262" s="2"/>
    </row>
    <row r="263" spans="3:4" ht="17.25" customHeight="1" x14ac:dyDescent="0.25">
      <c r="C263" s="2"/>
      <c r="D263" s="2"/>
    </row>
    <row r="264" spans="3:4" ht="17.25" customHeight="1" x14ac:dyDescent="0.25">
      <c r="C264" s="2"/>
      <c r="D264" s="2"/>
    </row>
    <row r="265" spans="3:4" ht="17.25" customHeight="1" x14ac:dyDescent="0.25">
      <c r="C265" s="2"/>
      <c r="D265" s="2"/>
    </row>
    <row r="266" spans="3:4" ht="17.25" customHeight="1" x14ac:dyDescent="0.25">
      <c r="C266" s="2"/>
      <c r="D266" s="2"/>
    </row>
    <row r="267" spans="3:4" ht="17.25" customHeight="1" x14ac:dyDescent="0.25">
      <c r="C267" s="2"/>
      <c r="D267" s="2"/>
    </row>
    <row r="268" spans="3:4" ht="17.25" customHeight="1" x14ac:dyDescent="0.25">
      <c r="C268" s="2"/>
      <c r="D268" s="2"/>
    </row>
    <row r="269" spans="3:4" ht="17.25" customHeight="1" x14ac:dyDescent="0.25">
      <c r="C269" s="2"/>
      <c r="D269" s="2"/>
    </row>
    <row r="270" spans="3:4" ht="17.25" customHeight="1" x14ac:dyDescent="0.25">
      <c r="C270" s="2"/>
      <c r="D270" s="2"/>
    </row>
    <row r="271" spans="3:4" ht="17.25" customHeight="1" x14ac:dyDescent="0.25">
      <c r="C271" s="2"/>
      <c r="D271" s="2"/>
    </row>
    <row r="272" spans="3:4" ht="17.25" customHeight="1" x14ac:dyDescent="0.25">
      <c r="C272" s="2"/>
      <c r="D272" s="2"/>
    </row>
    <row r="273" spans="3:4" ht="17.25" customHeight="1" x14ac:dyDescent="0.25">
      <c r="C273" s="2"/>
      <c r="D273" s="2"/>
    </row>
    <row r="274" spans="3:4" ht="17.25" customHeight="1" x14ac:dyDescent="0.25">
      <c r="C274" s="2"/>
      <c r="D274" s="2"/>
    </row>
    <row r="275" spans="3:4" ht="17.25" customHeight="1" x14ac:dyDescent="0.25">
      <c r="C275" s="2"/>
      <c r="D275" s="2"/>
    </row>
    <row r="276" spans="3:4" ht="17.25" customHeight="1" x14ac:dyDescent="0.25">
      <c r="C276" s="2"/>
      <c r="D276" s="2"/>
    </row>
    <row r="277" spans="3:4" ht="17.25" customHeight="1" x14ac:dyDescent="0.25">
      <c r="C277" s="2"/>
      <c r="D277" s="2"/>
    </row>
    <row r="278" spans="3:4" ht="17.25" customHeight="1" x14ac:dyDescent="0.25">
      <c r="C278" s="2"/>
      <c r="D278" s="2"/>
    </row>
    <row r="279" spans="3:4" ht="17.25" customHeight="1" x14ac:dyDescent="0.25">
      <c r="C279" s="2"/>
      <c r="D279" s="2"/>
    </row>
    <row r="280" spans="3:4" ht="17.25" customHeight="1" x14ac:dyDescent="0.25">
      <c r="C280" s="2"/>
      <c r="D280" s="2"/>
    </row>
    <row r="281" spans="3:4" ht="17.25" customHeight="1" x14ac:dyDescent="0.25">
      <c r="C281" s="2"/>
      <c r="D281" s="2"/>
    </row>
    <row r="282" spans="3:4" ht="17.25" customHeight="1" x14ac:dyDescent="0.25">
      <c r="C282" s="2"/>
      <c r="D282" s="2"/>
    </row>
    <row r="283" spans="3:4" ht="17.25" customHeight="1" x14ac:dyDescent="0.25">
      <c r="C283" s="2"/>
      <c r="D283" s="2"/>
    </row>
    <row r="284" spans="3:4" ht="17.25" customHeight="1" x14ac:dyDescent="0.25">
      <c r="C284" s="2"/>
      <c r="D284" s="2"/>
    </row>
    <row r="285" spans="3:4" ht="17.25" customHeight="1" x14ac:dyDescent="0.25">
      <c r="C285" s="2"/>
      <c r="D285" s="2"/>
    </row>
    <row r="286" spans="3:4" ht="17.25" customHeight="1" x14ac:dyDescent="0.25">
      <c r="C286" s="2"/>
      <c r="D286" s="2"/>
    </row>
    <row r="287" spans="3:4" ht="17.25" customHeight="1" x14ac:dyDescent="0.25">
      <c r="C287" s="2"/>
      <c r="D287" s="2"/>
    </row>
    <row r="288" spans="3:4" ht="17.25" customHeight="1" x14ac:dyDescent="0.25">
      <c r="C288" s="2"/>
      <c r="D288" s="2"/>
    </row>
    <row r="289" spans="3:4" ht="17.25" customHeight="1" x14ac:dyDescent="0.25">
      <c r="C289" s="2"/>
      <c r="D289" s="2"/>
    </row>
    <row r="290" spans="3:4" ht="17.25" customHeight="1" x14ac:dyDescent="0.25">
      <c r="C290" s="2"/>
      <c r="D290" s="2"/>
    </row>
    <row r="291" spans="3:4" ht="17.25" customHeight="1" x14ac:dyDescent="0.25">
      <c r="C291" s="2"/>
      <c r="D291" s="2"/>
    </row>
    <row r="292" spans="3:4" ht="17.25" customHeight="1" x14ac:dyDescent="0.25">
      <c r="C292" s="2"/>
      <c r="D292" s="2"/>
    </row>
    <row r="293" spans="3:4" ht="17.25" customHeight="1" x14ac:dyDescent="0.25">
      <c r="C293" s="2"/>
      <c r="D293" s="2"/>
    </row>
    <row r="294" spans="3:4" ht="17.25" customHeight="1" x14ac:dyDescent="0.25">
      <c r="C294" s="2"/>
      <c r="D294" s="2"/>
    </row>
    <row r="295" spans="3:4" ht="17.25" customHeight="1" x14ac:dyDescent="0.25">
      <c r="C295" s="2"/>
      <c r="D295" s="2"/>
    </row>
    <row r="296" spans="3:4" ht="17.25" customHeight="1" x14ac:dyDescent="0.25">
      <c r="C296" s="2"/>
      <c r="D296" s="2"/>
    </row>
    <row r="297" spans="3:4" ht="17.25" customHeight="1" x14ac:dyDescent="0.25">
      <c r="C297" s="2"/>
      <c r="D297" s="2"/>
    </row>
    <row r="298" spans="3:4" ht="17.25" customHeight="1" x14ac:dyDescent="0.25">
      <c r="C298" s="2"/>
      <c r="D298" s="2"/>
    </row>
    <row r="299" spans="3:4" ht="17.25" customHeight="1" x14ac:dyDescent="0.25">
      <c r="C299" s="2"/>
      <c r="D299" s="2"/>
    </row>
    <row r="300" spans="3:4" ht="17.25" customHeight="1" x14ac:dyDescent="0.25">
      <c r="C300" s="2"/>
      <c r="D300" s="2"/>
    </row>
    <row r="301" spans="3:4" ht="17.25" customHeight="1" x14ac:dyDescent="0.25">
      <c r="C301" s="2"/>
      <c r="D301" s="2"/>
    </row>
    <row r="302" spans="3:4" ht="17.25" customHeight="1" x14ac:dyDescent="0.25">
      <c r="C302" s="2"/>
      <c r="D302" s="2"/>
    </row>
    <row r="303" spans="3:4" ht="17.25" customHeight="1" x14ac:dyDescent="0.25">
      <c r="C303" s="2"/>
      <c r="D303" s="2"/>
    </row>
    <row r="304" spans="3:4" ht="17.25" customHeight="1" x14ac:dyDescent="0.25">
      <c r="C304" s="2"/>
      <c r="D304" s="2"/>
    </row>
    <row r="305" spans="3:4" ht="17.25" customHeight="1" x14ac:dyDescent="0.25">
      <c r="C305" s="2"/>
      <c r="D305" s="2"/>
    </row>
    <row r="306" spans="3:4" ht="17.25" customHeight="1" x14ac:dyDescent="0.25">
      <c r="C306" s="2"/>
      <c r="D306" s="2"/>
    </row>
    <row r="307" spans="3:4" ht="17.25" customHeight="1" x14ac:dyDescent="0.25">
      <c r="C307" s="2"/>
      <c r="D307" s="2"/>
    </row>
    <row r="308" spans="3:4" ht="17.25" customHeight="1" x14ac:dyDescent="0.25">
      <c r="C308" s="2"/>
      <c r="D308" s="2"/>
    </row>
    <row r="309" spans="3:4" ht="17.25" customHeight="1" x14ac:dyDescent="0.25">
      <c r="C309" s="2"/>
      <c r="D309" s="2"/>
    </row>
    <row r="310" spans="3:4" ht="17.25" customHeight="1" x14ac:dyDescent="0.25">
      <c r="C310" s="2"/>
      <c r="D310" s="2"/>
    </row>
    <row r="311" spans="3:4" ht="17.25" customHeight="1" x14ac:dyDescent="0.25">
      <c r="C311" s="2"/>
      <c r="D311" s="2"/>
    </row>
    <row r="312" spans="3:4" ht="17.25" customHeight="1" x14ac:dyDescent="0.25">
      <c r="C312" s="2"/>
      <c r="D312" s="2"/>
    </row>
    <row r="313" spans="3:4" ht="17.25" customHeight="1" x14ac:dyDescent="0.25">
      <c r="C313" s="2"/>
      <c r="D313" s="2"/>
    </row>
    <row r="314" spans="3:4" ht="17.25" customHeight="1" x14ac:dyDescent="0.25">
      <c r="C314" s="2"/>
      <c r="D314" s="2"/>
    </row>
    <row r="315" spans="3:4" ht="17.25" customHeight="1" x14ac:dyDescent="0.25">
      <c r="C315" s="2"/>
      <c r="D315" s="2"/>
    </row>
    <row r="316" spans="3:4" ht="17.25" customHeight="1" x14ac:dyDescent="0.25">
      <c r="C316" s="2"/>
      <c r="D316" s="2"/>
    </row>
    <row r="317" spans="3:4" ht="17.25" customHeight="1" x14ac:dyDescent="0.25">
      <c r="C317" s="2"/>
      <c r="D317" s="2"/>
    </row>
    <row r="318" spans="3:4" ht="17.25" customHeight="1" x14ac:dyDescent="0.25">
      <c r="C318" s="2"/>
      <c r="D318" s="2"/>
    </row>
    <row r="319" spans="3:4" ht="17.25" customHeight="1" x14ac:dyDescent="0.25">
      <c r="C319" s="2"/>
      <c r="D319" s="2"/>
    </row>
    <row r="320" spans="3:4" ht="17.25" customHeight="1" x14ac:dyDescent="0.25">
      <c r="C320" s="2"/>
      <c r="D320" s="2"/>
    </row>
    <row r="321" spans="3:4" ht="17.25" customHeight="1" x14ac:dyDescent="0.25">
      <c r="C321" s="2"/>
      <c r="D321" s="2"/>
    </row>
    <row r="322" spans="3:4" ht="17.25" customHeight="1" x14ac:dyDescent="0.25">
      <c r="C322" s="2"/>
      <c r="D322" s="2"/>
    </row>
    <row r="323" spans="3:4" ht="17.25" customHeight="1" x14ac:dyDescent="0.25">
      <c r="C323" s="2"/>
      <c r="D323" s="2"/>
    </row>
    <row r="324" spans="3:4" ht="17.25" customHeight="1" x14ac:dyDescent="0.25">
      <c r="C324" s="2"/>
      <c r="D324" s="2"/>
    </row>
    <row r="325" spans="3:4" ht="17.25" customHeight="1" x14ac:dyDescent="0.25">
      <c r="C325" s="2"/>
      <c r="D325" s="2"/>
    </row>
    <row r="326" spans="3:4" ht="17.25" customHeight="1" x14ac:dyDescent="0.25">
      <c r="C326" s="2"/>
      <c r="D326" s="2"/>
    </row>
    <row r="327" spans="3:4" ht="17.25" customHeight="1" x14ac:dyDescent="0.25">
      <c r="C327" s="2"/>
      <c r="D327" s="2"/>
    </row>
    <row r="328" spans="3:4" ht="17.25" customHeight="1" x14ac:dyDescent="0.25">
      <c r="C328" s="2"/>
      <c r="D328" s="2"/>
    </row>
    <row r="329" spans="3:4" ht="17.25" customHeight="1" x14ac:dyDescent="0.25">
      <c r="C329" s="2"/>
      <c r="D329" s="2"/>
    </row>
    <row r="330" spans="3:4" ht="17.25" customHeight="1" x14ac:dyDescent="0.25">
      <c r="C330" s="2"/>
      <c r="D330" s="2"/>
    </row>
    <row r="331" spans="3:4" ht="17.25" customHeight="1" x14ac:dyDescent="0.25">
      <c r="C331" s="2"/>
      <c r="D331" s="2"/>
    </row>
    <row r="332" spans="3:4" ht="17.25" customHeight="1" x14ac:dyDescent="0.25">
      <c r="C332" s="2"/>
      <c r="D332" s="2"/>
    </row>
    <row r="333" spans="3:4" ht="17.25" customHeight="1" x14ac:dyDescent="0.25">
      <c r="C333" s="2"/>
      <c r="D333" s="2"/>
    </row>
    <row r="334" spans="3:4" ht="17.25" customHeight="1" x14ac:dyDescent="0.25">
      <c r="C334" s="2"/>
      <c r="D334" s="2"/>
    </row>
    <row r="335" spans="3:4" ht="17.25" customHeight="1" x14ac:dyDescent="0.25">
      <c r="C335" s="2"/>
      <c r="D335" s="2"/>
    </row>
    <row r="336" spans="3:4" ht="17.25" customHeight="1" x14ac:dyDescent="0.25">
      <c r="C336" s="2"/>
      <c r="D336" s="2"/>
    </row>
    <row r="337" spans="3:4" ht="17.25" customHeight="1" x14ac:dyDescent="0.25">
      <c r="C337" s="2"/>
      <c r="D337" s="2"/>
    </row>
    <row r="338" spans="3:4" ht="17.25" customHeight="1" x14ac:dyDescent="0.25">
      <c r="C338" s="2"/>
      <c r="D338" s="2"/>
    </row>
    <row r="339" spans="3:4" ht="17.25" customHeight="1" x14ac:dyDescent="0.25">
      <c r="C339" s="2"/>
      <c r="D339" s="2"/>
    </row>
    <row r="340" spans="3:4" ht="17.25" customHeight="1" x14ac:dyDescent="0.25">
      <c r="C340" s="2"/>
      <c r="D340" s="2"/>
    </row>
    <row r="341" spans="3:4" ht="17.25" customHeight="1" x14ac:dyDescent="0.25">
      <c r="C341" s="2"/>
      <c r="D341" s="2"/>
    </row>
    <row r="342" spans="3:4" ht="17.25" customHeight="1" x14ac:dyDescent="0.25">
      <c r="C342" s="2"/>
      <c r="D342" s="2"/>
    </row>
    <row r="343" spans="3:4" ht="17.25" customHeight="1" x14ac:dyDescent="0.25">
      <c r="C343" s="2"/>
      <c r="D343" s="2"/>
    </row>
    <row r="344" spans="3:4" ht="17.25" customHeight="1" x14ac:dyDescent="0.25">
      <c r="C344" s="2"/>
      <c r="D344" s="2"/>
    </row>
    <row r="345" spans="3:4" ht="17.25" customHeight="1" x14ac:dyDescent="0.25">
      <c r="C345" s="2"/>
      <c r="D345" s="2"/>
    </row>
    <row r="346" spans="3:4" ht="17.25" customHeight="1" x14ac:dyDescent="0.25">
      <c r="C346" s="2"/>
      <c r="D346" s="2"/>
    </row>
    <row r="347" spans="3:4" ht="17.25" customHeight="1" x14ac:dyDescent="0.25">
      <c r="C347" s="2"/>
      <c r="D347" s="2"/>
    </row>
    <row r="348" spans="3:4" ht="17.25" customHeight="1" x14ac:dyDescent="0.25">
      <c r="C348" s="2"/>
      <c r="D348" s="2"/>
    </row>
    <row r="349" spans="3:4" ht="17.25" customHeight="1" x14ac:dyDescent="0.25">
      <c r="C349" s="2"/>
      <c r="D349" s="2"/>
    </row>
    <row r="350" spans="3:4" ht="17.25" customHeight="1" x14ac:dyDescent="0.25">
      <c r="C350" s="2"/>
      <c r="D350" s="2"/>
    </row>
    <row r="351" spans="3:4" ht="17.25" customHeight="1" x14ac:dyDescent="0.25">
      <c r="C351" s="2"/>
      <c r="D351" s="2"/>
    </row>
    <row r="352" spans="3:4" ht="17.25" customHeight="1" x14ac:dyDescent="0.25">
      <c r="C352" s="2"/>
      <c r="D352" s="2"/>
    </row>
    <row r="353" spans="3:4" ht="17.25" customHeight="1" x14ac:dyDescent="0.25">
      <c r="C353" s="2"/>
      <c r="D353" s="2"/>
    </row>
    <row r="354" spans="3:4" ht="17.25" customHeight="1" x14ac:dyDescent="0.25">
      <c r="C354" s="2"/>
      <c r="D354" s="2"/>
    </row>
    <row r="355" spans="3:4" ht="17.25" customHeight="1" x14ac:dyDescent="0.25">
      <c r="C355" s="2"/>
      <c r="D355" s="2"/>
    </row>
    <row r="356" spans="3:4" ht="17.25" customHeight="1" x14ac:dyDescent="0.25">
      <c r="C356" s="2"/>
      <c r="D356" s="2"/>
    </row>
    <row r="357" spans="3:4" ht="17.25" customHeight="1" x14ac:dyDescent="0.25">
      <c r="C357" s="2"/>
      <c r="D357" s="2"/>
    </row>
    <row r="358" spans="3:4" ht="17.25" customHeight="1" x14ac:dyDescent="0.25">
      <c r="C358" s="2"/>
      <c r="D358" s="2"/>
    </row>
    <row r="359" spans="3:4" ht="17.25" customHeight="1" x14ac:dyDescent="0.25">
      <c r="C359" s="2"/>
      <c r="D359" s="2"/>
    </row>
    <row r="360" spans="3:4" ht="17.25" customHeight="1" x14ac:dyDescent="0.25">
      <c r="C360" s="2"/>
      <c r="D360" s="2"/>
    </row>
    <row r="361" spans="3:4" ht="17.25" customHeight="1" x14ac:dyDescent="0.25">
      <c r="C361" s="2"/>
      <c r="D361" s="2"/>
    </row>
    <row r="362" spans="3:4" ht="17.25" customHeight="1" x14ac:dyDescent="0.25">
      <c r="C362" s="2"/>
      <c r="D362" s="2"/>
    </row>
    <row r="363" spans="3:4" ht="17.25" customHeight="1" x14ac:dyDescent="0.25">
      <c r="C363" s="2"/>
      <c r="D363" s="2"/>
    </row>
    <row r="364" spans="3:4" ht="17.25" customHeight="1" x14ac:dyDescent="0.25">
      <c r="C364" s="2"/>
      <c r="D364" s="2"/>
    </row>
    <row r="365" spans="3:4" ht="17.25" customHeight="1" x14ac:dyDescent="0.25">
      <c r="C365" s="2"/>
      <c r="D365" s="2"/>
    </row>
    <row r="366" spans="3:4" ht="17.25" customHeight="1" x14ac:dyDescent="0.25">
      <c r="C366" s="2"/>
      <c r="D366" s="2"/>
    </row>
    <row r="367" spans="3:4" ht="17.25" customHeight="1" x14ac:dyDescent="0.25">
      <c r="C367" s="2"/>
      <c r="D367" s="2"/>
    </row>
    <row r="368" spans="3:4" ht="17.25" customHeight="1" x14ac:dyDescent="0.25">
      <c r="C368" s="2"/>
      <c r="D368" s="2"/>
    </row>
    <row r="369" spans="3:4" ht="17.25" customHeight="1" x14ac:dyDescent="0.25">
      <c r="C369" s="2"/>
      <c r="D369" s="2"/>
    </row>
    <row r="370" spans="3:4" ht="17.25" customHeight="1" x14ac:dyDescent="0.25">
      <c r="C370" s="2"/>
      <c r="D370" s="2"/>
    </row>
    <row r="371" spans="3:4" ht="17.25" customHeight="1" x14ac:dyDescent="0.25">
      <c r="C371" s="2"/>
      <c r="D371" s="2"/>
    </row>
    <row r="372" spans="3:4" ht="17.25" customHeight="1" x14ac:dyDescent="0.25">
      <c r="C372" s="2"/>
      <c r="D372" s="2"/>
    </row>
    <row r="373" spans="3:4" ht="17.25" customHeight="1" x14ac:dyDescent="0.25">
      <c r="C373" s="2"/>
      <c r="D373" s="2"/>
    </row>
    <row r="374" spans="3:4" ht="17.25" customHeight="1" x14ac:dyDescent="0.25">
      <c r="C374" s="2"/>
      <c r="D374" s="2"/>
    </row>
    <row r="375" spans="3:4" ht="17.25" customHeight="1" x14ac:dyDescent="0.25">
      <c r="C375" s="2"/>
      <c r="D375" s="2"/>
    </row>
    <row r="376" spans="3:4" ht="17.25" customHeight="1" x14ac:dyDescent="0.25">
      <c r="C376" s="2"/>
      <c r="D376" s="2"/>
    </row>
    <row r="377" spans="3:4" ht="17.25" customHeight="1" x14ac:dyDescent="0.25">
      <c r="C377" s="2"/>
      <c r="D377" s="2"/>
    </row>
    <row r="378" spans="3:4" ht="17.25" customHeight="1" x14ac:dyDescent="0.25">
      <c r="C378" s="2"/>
      <c r="D378" s="2"/>
    </row>
    <row r="379" spans="3:4" ht="17.25" customHeight="1" x14ac:dyDescent="0.25">
      <c r="C379" s="2"/>
      <c r="D379" s="2"/>
    </row>
    <row r="380" spans="3:4" ht="17.25" customHeight="1" x14ac:dyDescent="0.25">
      <c r="C380" s="2"/>
      <c r="D380" s="2"/>
    </row>
    <row r="381" spans="3:4" ht="17.25" customHeight="1" x14ac:dyDescent="0.25">
      <c r="C381" s="2"/>
      <c r="D381" s="2"/>
    </row>
    <row r="382" spans="3:4" ht="17.25" customHeight="1" x14ac:dyDescent="0.25">
      <c r="C382" s="2"/>
      <c r="D382" s="2"/>
    </row>
    <row r="383" spans="3:4" ht="17.25" customHeight="1" x14ac:dyDescent="0.25">
      <c r="C383" s="2"/>
      <c r="D383" s="2"/>
    </row>
    <row r="384" spans="3:4" ht="17.25" customHeight="1" x14ac:dyDescent="0.25">
      <c r="C384" s="2"/>
      <c r="D384" s="2"/>
    </row>
    <row r="385" spans="3:4" ht="17.25" customHeight="1" x14ac:dyDescent="0.25">
      <c r="C385" s="2"/>
      <c r="D385" s="2"/>
    </row>
    <row r="386" spans="3:4" ht="17.25" customHeight="1" x14ac:dyDescent="0.25">
      <c r="C386" s="2"/>
      <c r="D386" s="2"/>
    </row>
    <row r="387" spans="3:4" ht="17.25" customHeight="1" x14ac:dyDescent="0.25">
      <c r="C387" s="2"/>
      <c r="D387" s="2"/>
    </row>
    <row r="388" spans="3:4" ht="17.25" customHeight="1" x14ac:dyDescent="0.25">
      <c r="C388" s="2"/>
      <c r="D388" s="2"/>
    </row>
  </sheetData>
  <mergeCells count="20">
    <mergeCell ref="G163:G165"/>
    <mergeCell ref="G169:G181"/>
    <mergeCell ref="G105:G109"/>
    <mergeCell ref="G111:G113"/>
    <mergeCell ref="G114:G122"/>
    <mergeCell ref="G124:G126"/>
    <mergeCell ref="G128:G152"/>
    <mergeCell ref="G153:G158"/>
    <mergeCell ref="A1:E1"/>
    <mergeCell ref="A2:F2"/>
    <mergeCell ref="G93:G102"/>
    <mergeCell ref="G5:G16"/>
    <mergeCell ref="G17:G18"/>
    <mergeCell ref="G19:G42"/>
    <mergeCell ref="G45:G66"/>
    <mergeCell ref="G68:G70"/>
    <mergeCell ref="G71:G72"/>
    <mergeCell ref="G74:G75"/>
    <mergeCell ref="G76:G80"/>
    <mergeCell ref="G82:G92"/>
  </mergeCells>
  <pageMargins left="0.59055118110236227" right="0" top="0.55118110236220474" bottom="0" header="0.55118110236220474" footer="0.15748031496062992"/>
  <pageSetup paperSize="9" scale="60" fitToHeight="6" orientation="landscape" r:id="rId1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ХПВ</vt:lpstr>
      <vt:lpstr>ХПВ!Область_печати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2021-03-12T05:13:04Z</cp:lastPrinted>
  <dcterms:created xsi:type="dcterms:W3CDTF">2021-03-12T05:10:38Z</dcterms:created>
  <dcterms:modified xsi:type="dcterms:W3CDTF">2021-04-19T09:57:33Z</dcterms:modified>
</cp:coreProperties>
</file>