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1 год\водоканал\год\объявления\5. в газету отчет и на инт ресурс\"/>
    </mc:Choice>
  </mc:AlternateContent>
  <xr:revisionPtr revIDLastSave="0" documentId="13_ncr:1_{42D60004-BF10-40F9-8250-22357657BF09}" xr6:coauthVersionLast="47" xr6:coauthVersionMax="47" xr10:uidLastSave="{00000000-0000-0000-0000-000000000000}"/>
  <bookViews>
    <workbookView xWindow="-108" yWindow="-108" windowWidth="23256" windowHeight="12576" xr2:uid="{25B9CD8F-FE9D-478D-94C5-5B79BB1E9CBE}"/>
  </bookViews>
  <sheets>
    <sheet name="ОТВО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ОТВОД!$A$3:$C$177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ОТВОД!$A$1:$G$177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3" i="1" l="1"/>
  <c r="F173" i="1" s="1"/>
  <c r="D173" i="1"/>
  <c r="E172" i="1"/>
  <c r="D172" i="1"/>
  <c r="E171" i="1"/>
  <c r="E170" i="1" s="1"/>
  <c r="D171" i="1"/>
  <c r="E163" i="1"/>
  <c r="E164" i="1" s="1"/>
  <c r="D163" i="1"/>
  <c r="D158" i="1" s="1"/>
  <c r="E162" i="1"/>
  <c r="F162" i="1" s="1"/>
  <c r="D162" i="1"/>
  <c r="D164" i="1" s="1"/>
  <c r="E155" i="1"/>
  <c r="D155" i="1"/>
  <c r="E154" i="1"/>
  <c r="D154" i="1"/>
  <c r="E153" i="1"/>
  <c r="D153" i="1"/>
  <c r="E152" i="1"/>
  <c r="F152" i="1" s="1"/>
  <c r="D152" i="1"/>
  <c r="E151" i="1"/>
  <c r="D151" i="1"/>
  <c r="E150" i="1"/>
  <c r="D150" i="1"/>
  <c r="F150" i="1" s="1"/>
  <c r="E149" i="1"/>
  <c r="F149" i="1" s="1"/>
  <c r="D149" i="1"/>
  <c r="E148" i="1"/>
  <c r="D148" i="1"/>
  <c r="E147" i="1"/>
  <c r="F147" i="1" s="1"/>
  <c r="D147" i="1"/>
  <c r="E146" i="1"/>
  <c r="F146" i="1" s="1"/>
  <c r="D146" i="1"/>
  <c r="E145" i="1"/>
  <c r="F145" i="1" s="1"/>
  <c r="D145" i="1"/>
  <c r="E144" i="1"/>
  <c r="D144" i="1"/>
  <c r="D143" i="1" s="1"/>
  <c r="E142" i="1"/>
  <c r="D142" i="1"/>
  <c r="F142" i="1" s="1"/>
  <c r="E141" i="1"/>
  <c r="F141" i="1" s="1"/>
  <c r="D141" i="1"/>
  <c r="E140" i="1"/>
  <c r="D140" i="1"/>
  <c r="E138" i="1"/>
  <c r="F138" i="1" s="1"/>
  <c r="D138" i="1"/>
  <c r="E137" i="1"/>
  <c r="D137" i="1"/>
  <c r="F136" i="1"/>
  <c r="E136" i="1"/>
  <c r="D136" i="1"/>
  <c r="E135" i="1"/>
  <c r="D135" i="1"/>
  <c r="E134" i="1"/>
  <c r="F134" i="1" s="1"/>
  <c r="D134" i="1"/>
  <c r="E133" i="1"/>
  <c r="D133" i="1"/>
  <c r="E131" i="1"/>
  <c r="F131" i="1" s="1"/>
  <c r="D131" i="1"/>
  <c r="E130" i="1"/>
  <c r="D130" i="1"/>
  <c r="E129" i="1"/>
  <c r="F129" i="1" s="1"/>
  <c r="D129" i="1"/>
  <c r="E128" i="1"/>
  <c r="F128" i="1" s="1"/>
  <c r="D128" i="1"/>
  <c r="E127" i="1"/>
  <c r="D127" i="1"/>
  <c r="E126" i="1"/>
  <c r="F126" i="1" s="1"/>
  <c r="D126" i="1"/>
  <c r="E125" i="1"/>
  <c r="F125" i="1" s="1"/>
  <c r="D125" i="1"/>
  <c r="E124" i="1"/>
  <c r="F124" i="1" s="1"/>
  <c r="D124" i="1"/>
  <c r="E123" i="1"/>
  <c r="D123" i="1"/>
  <c r="D122" i="1" s="1"/>
  <c r="E121" i="1"/>
  <c r="D121" i="1"/>
  <c r="F121" i="1" s="1"/>
  <c r="E120" i="1"/>
  <c r="F120" i="1" s="1"/>
  <c r="D120" i="1"/>
  <c r="E119" i="1"/>
  <c r="D119" i="1"/>
  <c r="E118" i="1"/>
  <c r="D118" i="1"/>
  <c r="E117" i="1"/>
  <c r="F117" i="1" s="1"/>
  <c r="D117" i="1"/>
  <c r="E115" i="1"/>
  <c r="F115" i="1" s="1"/>
  <c r="D115" i="1"/>
  <c r="E113" i="1"/>
  <c r="D113" i="1"/>
  <c r="F113" i="1" s="1"/>
  <c r="E112" i="1"/>
  <c r="D112" i="1"/>
  <c r="F112" i="1" s="1"/>
  <c r="E111" i="1"/>
  <c r="F111" i="1" s="1"/>
  <c r="D111" i="1"/>
  <c r="E110" i="1"/>
  <c r="D110" i="1"/>
  <c r="E109" i="1"/>
  <c r="D109" i="1"/>
  <c r="E107" i="1"/>
  <c r="D107" i="1"/>
  <c r="E106" i="1"/>
  <c r="F106" i="1" s="1"/>
  <c r="D106" i="1"/>
  <c r="E105" i="1"/>
  <c r="D105" i="1"/>
  <c r="F105" i="1" s="1"/>
  <c r="F104" i="1"/>
  <c r="E104" i="1"/>
  <c r="D104" i="1"/>
  <c r="E102" i="1"/>
  <c r="D102" i="1"/>
  <c r="D100" i="1" s="1"/>
  <c r="E101" i="1"/>
  <c r="F101" i="1" s="1"/>
  <c r="D101" i="1"/>
  <c r="E99" i="1"/>
  <c r="D99" i="1"/>
  <c r="E98" i="1"/>
  <c r="F98" i="1" s="1"/>
  <c r="D98" i="1"/>
  <c r="E97" i="1"/>
  <c r="F97" i="1" s="1"/>
  <c r="D97" i="1"/>
  <c r="E96" i="1"/>
  <c r="E167" i="1" s="1"/>
  <c r="D96" i="1"/>
  <c r="D167" i="1" s="1"/>
  <c r="D176" i="1" s="1"/>
  <c r="E93" i="1"/>
  <c r="F93" i="1" s="1"/>
  <c r="D93" i="1"/>
  <c r="E92" i="1"/>
  <c r="D92" i="1"/>
  <c r="E91" i="1"/>
  <c r="E90" i="1" s="1"/>
  <c r="D91" i="1"/>
  <c r="E89" i="1"/>
  <c r="F89" i="1" s="1"/>
  <c r="D89" i="1"/>
  <c r="E88" i="1"/>
  <c r="D88" i="1"/>
  <c r="E87" i="1"/>
  <c r="E85" i="1" s="1"/>
  <c r="D87" i="1"/>
  <c r="E86" i="1"/>
  <c r="F86" i="1" s="1"/>
  <c r="D86" i="1"/>
  <c r="E84" i="1"/>
  <c r="D84" i="1"/>
  <c r="E83" i="1"/>
  <c r="D83" i="1"/>
  <c r="E82" i="1"/>
  <c r="F82" i="1" s="1"/>
  <c r="D82" i="1"/>
  <c r="D80" i="1" s="1"/>
  <c r="E81" i="1"/>
  <c r="F81" i="1" s="1"/>
  <c r="D81" i="1"/>
  <c r="E79" i="1"/>
  <c r="D79" i="1"/>
  <c r="E78" i="1"/>
  <c r="D78" i="1"/>
  <c r="E77" i="1"/>
  <c r="F77" i="1" s="1"/>
  <c r="D77" i="1"/>
  <c r="E76" i="1"/>
  <c r="D76" i="1"/>
  <c r="F76" i="1" s="1"/>
  <c r="F75" i="1"/>
  <c r="E75" i="1"/>
  <c r="D75" i="1"/>
  <c r="E74" i="1"/>
  <c r="D74" i="1"/>
  <c r="E73" i="1"/>
  <c r="F73" i="1" s="1"/>
  <c r="D73" i="1"/>
  <c r="E72" i="1"/>
  <c r="D72" i="1"/>
  <c r="F72" i="1" s="1"/>
  <c r="F71" i="1"/>
  <c r="E71" i="1"/>
  <c r="D71" i="1"/>
  <c r="E70" i="1"/>
  <c r="E69" i="1"/>
  <c r="F69" i="1" s="1"/>
  <c r="D69" i="1"/>
  <c r="E68" i="1"/>
  <c r="D68" i="1"/>
  <c r="F68" i="1" s="1"/>
  <c r="E66" i="1"/>
  <c r="D66" i="1"/>
  <c r="E65" i="1"/>
  <c r="D65" i="1"/>
  <c r="E64" i="1"/>
  <c r="D64" i="1"/>
  <c r="E62" i="1"/>
  <c r="D62" i="1"/>
  <c r="E61" i="1"/>
  <c r="F61" i="1" s="1"/>
  <c r="D61" i="1"/>
  <c r="E60" i="1"/>
  <c r="D60" i="1"/>
  <c r="F60" i="1" s="1"/>
  <c r="E58" i="1"/>
  <c r="F58" i="1" s="1"/>
  <c r="D58" i="1"/>
  <c r="E57" i="1"/>
  <c r="D57" i="1"/>
  <c r="E56" i="1"/>
  <c r="F56" i="1" s="1"/>
  <c r="D56" i="1"/>
  <c r="E55" i="1"/>
  <c r="D55" i="1"/>
  <c r="E54" i="1"/>
  <c r="D54" i="1"/>
  <c r="E53" i="1"/>
  <c r="F53" i="1" s="1"/>
  <c r="D53" i="1"/>
  <c r="E52" i="1"/>
  <c r="D52" i="1"/>
  <c r="E51" i="1"/>
  <c r="F51" i="1" s="1"/>
  <c r="D51" i="1"/>
  <c r="E50" i="1"/>
  <c r="D50" i="1"/>
  <c r="E49" i="1"/>
  <c r="D49" i="1"/>
  <c r="E48" i="1"/>
  <c r="D48" i="1"/>
  <c r="E47" i="1"/>
  <c r="D47" i="1"/>
  <c r="E46" i="1"/>
  <c r="D46" i="1"/>
  <c r="E45" i="1"/>
  <c r="F45" i="1" s="1"/>
  <c r="D45" i="1"/>
  <c r="E44" i="1"/>
  <c r="D44" i="1"/>
  <c r="F44" i="1" s="1"/>
  <c r="E43" i="1"/>
  <c r="F43" i="1" s="1"/>
  <c r="D43" i="1"/>
  <c r="E42" i="1"/>
  <c r="D42" i="1"/>
  <c r="E41" i="1"/>
  <c r="D41" i="1"/>
  <c r="E40" i="1"/>
  <c r="D40" i="1"/>
  <c r="E39" i="1"/>
  <c r="F39" i="1" s="1"/>
  <c r="D39" i="1"/>
  <c r="D38" i="1" s="1"/>
  <c r="E37" i="1"/>
  <c r="F37" i="1" s="1"/>
  <c r="D37" i="1"/>
  <c r="E36" i="1"/>
  <c r="D36" i="1"/>
  <c r="E35" i="1"/>
  <c r="D35" i="1"/>
  <c r="E33" i="1"/>
  <c r="D33" i="1"/>
  <c r="E32" i="1"/>
  <c r="F32" i="1" s="1"/>
  <c r="D32" i="1"/>
  <c r="E30" i="1"/>
  <c r="F30" i="1" s="1"/>
  <c r="D30" i="1"/>
  <c r="E29" i="1"/>
  <c r="F29" i="1" s="1"/>
  <c r="D29" i="1"/>
  <c r="E28" i="1"/>
  <c r="D28" i="1"/>
  <c r="F27" i="1"/>
  <c r="E27" i="1"/>
  <c r="D27" i="1"/>
  <c r="F26" i="1"/>
  <c r="E26" i="1"/>
  <c r="E25" i="1" s="1"/>
  <c r="D26" i="1"/>
  <c r="D25" i="1"/>
  <c r="E24" i="1"/>
  <c r="F24" i="1" s="1"/>
  <c r="D24" i="1"/>
  <c r="E23" i="1"/>
  <c r="F23" i="1" s="1"/>
  <c r="D23" i="1"/>
  <c r="E22" i="1"/>
  <c r="F22" i="1" s="1"/>
  <c r="D22" i="1"/>
  <c r="D20" i="1" s="1"/>
  <c r="E21" i="1"/>
  <c r="F21" i="1" s="1"/>
  <c r="D21" i="1"/>
  <c r="D166" i="1" s="1"/>
  <c r="E19" i="1"/>
  <c r="D19" i="1"/>
  <c r="E18" i="1"/>
  <c r="D18" i="1"/>
  <c r="E17" i="1"/>
  <c r="D17" i="1"/>
  <c r="E16" i="1"/>
  <c r="D16" i="1"/>
  <c r="E15" i="1"/>
  <c r="D15" i="1"/>
  <c r="E14" i="1"/>
  <c r="D14" i="1"/>
  <c r="F12" i="1"/>
  <c r="E12" i="1"/>
  <c r="D12" i="1"/>
  <c r="E11" i="1"/>
  <c r="D11" i="1"/>
  <c r="D13" i="1" s="1"/>
  <c r="E10" i="1"/>
  <c r="D10" i="1"/>
  <c r="F9" i="1"/>
  <c r="E9" i="1"/>
  <c r="D9" i="1"/>
  <c r="E8" i="1"/>
  <c r="D8" i="1"/>
  <c r="D7" i="1" s="1"/>
  <c r="D6" i="1" s="1"/>
  <c r="G3" i="1"/>
  <c r="F3" i="1"/>
  <c r="G1" i="1"/>
  <c r="E7" i="1" l="1"/>
  <c r="E6" i="1" s="1"/>
  <c r="F28" i="1"/>
  <c r="F57" i="1"/>
  <c r="F65" i="1"/>
  <c r="F74" i="1"/>
  <c r="F92" i="1"/>
  <c r="F123" i="1"/>
  <c r="F130" i="1"/>
  <c r="F133" i="1"/>
  <c r="F135" i="1"/>
  <c r="D139" i="1"/>
  <c r="F144" i="1"/>
  <c r="F151" i="1"/>
  <c r="F153" i="1"/>
  <c r="F10" i="1"/>
  <c r="F40" i="1"/>
  <c r="F42" i="1"/>
  <c r="F46" i="1"/>
  <c r="F50" i="1"/>
  <c r="F52" i="1"/>
  <c r="F64" i="1"/>
  <c r="D70" i="1"/>
  <c r="F70" i="1" s="1"/>
  <c r="F78" i="1"/>
  <c r="F84" i="1"/>
  <c r="F88" i="1"/>
  <c r="F91" i="1"/>
  <c r="F107" i="1"/>
  <c r="E108" i="1"/>
  <c r="F119" i="1"/>
  <c r="F137" i="1"/>
  <c r="F148" i="1"/>
  <c r="F172" i="1"/>
  <c r="F11" i="1"/>
  <c r="E13" i="1"/>
  <c r="F13" i="1" s="1"/>
  <c r="E63" i="1"/>
  <c r="F83" i="1"/>
  <c r="F87" i="1"/>
  <c r="F99" i="1"/>
  <c r="F109" i="1"/>
  <c r="F118" i="1"/>
  <c r="E158" i="1"/>
  <c r="F171" i="1"/>
  <c r="F164" i="1"/>
  <c r="D34" i="1"/>
  <c r="D31" i="1" s="1"/>
  <c r="F25" i="1"/>
  <c r="F7" i="1"/>
  <c r="E59" i="1"/>
  <c r="E176" i="1"/>
  <c r="F176" i="1" s="1"/>
  <c r="F167" i="1"/>
  <c r="D175" i="1"/>
  <c r="D132" i="1"/>
  <c r="F163" i="1"/>
  <c r="E166" i="1"/>
  <c r="D170" i="1"/>
  <c r="F170" i="1" s="1"/>
  <c r="F62" i="1"/>
  <c r="F66" i="1"/>
  <c r="E80" i="1"/>
  <c r="F80" i="1" s="1"/>
  <c r="E100" i="1"/>
  <c r="F100" i="1" s="1"/>
  <c r="D168" i="1"/>
  <c r="D177" i="1" s="1"/>
  <c r="E20" i="1"/>
  <c r="F20" i="1" s="1"/>
  <c r="F33" i="1"/>
  <c r="E38" i="1"/>
  <c r="D63" i="1"/>
  <c r="F63" i="1" s="1"/>
  <c r="D90" i="1"/>
  <c r="F90" i="1" s="1"/>
  <c r="F96" i="1"/>
  <c r="D108" i="1"/>
  <c r="F110" i="1"/>
  <c r="E122" i="1"/>
  <c r="F158" i="1"/>
  <c r="E168" i="1"/>
  <c r="D85" i="1"/>
  <c r="F85" i="1" s="1"/>
  <c r="D116" i="1"/>
  <c r="E143" i="1"/>
  <c r="F143" i="1" s="1"/>
  <c r="D95" i="1" l="1"/>
  <c r="D94" i="1" s="1"/>
  <c r="D67" i="1"/>
  <c r="F108" i="1"/>
  <c r="F122" i="1"/>
  <c r="E116" i="1"/>
  <c r="F166" i="1"/>
  <c r="E165" i="1"/>
  <c r="E175" i="1"/>
  <c r="F175" i="1" s="1"/>
  <c r="E67" i="1"/>
  <c r="F168" i="1"/>
  <c r="E177" i="1"/>
  <c r="F177" i="1" s="1"/>
  <c r="E139" i="1"/>
  <c r="D59" i="1"/>
  <c r="F38" i="1"/>
  <c r="E34" i="1"/>
  <c r="D165" i="1"/>
  <c r="D174" i="1" s="1"/>
  <c r="F6" i="1"/>
  <c r="D5" i="1" l="1"/>
  <c r="D156" i="1" s="1"/>
  <c r="D157" i="1" s="1"/>
  <c r="F67" i="1"/>
  <c r="F116" i="1"/>
  <c r="E95" i="1"/>
  <c r="F139" i="1"/>
  <c r="E132" i="1"/>
  <c r="F132" i="1" s="1"/>
  <c r="F34" i="1"/>
  <c r="E31" i="1"/>
  <c r="F165" i="1"/>
  <c r="E174" i="1"/>
  <c r="F174" i="1" s="1"/>
  <c r="F59" i="1"/>
  <c r="F31" i="1" l="1"/>
  <c r="E5" i="1"/>
  <c r="F95" i="1"/>
  <c r="E94" i="1"/>
  <c r="F94" i="1" s="1"/>
  <c r="F5" i="1" l="1"/>
  <c r="E156" i="1"/>
  <c r="F156" i="1" l="1"/>
  <c r="E157" i="1"/>
</calcChain>
</file>

<file path=xl/sharedStrings.xml><?xml version="1.0" encoding="utf-8"?>
<sst xmlns="http://schemas.openxmlformats.org/spreadsheetml/2006/main" count="470" uniqueCount="244">
  <si>
    <t xml:space="preserve"> Наименование субъекта: ГКП на ПХВ "Степногорск - водоканал"  </t>
  </si>
  <si>
    <t xml:space="preserve"> Отчет об исполнении тарифной сметы на услугу по отводу сточных вод  за 2021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</si>
  <si>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</si>
  <si>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</si>
  <si>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</si>
  <si>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2021 год</t>
  </si>
  <si>
    <t>Фактически сложившиеся показатели тарифной сметы за 2021 год</t>
  </si>
  <si>
    <t>I</t>
  </si>
  <si>
    <t>ЗАТРАТЫ НА ПРОИЗВОДСТВО ТОВАРОВ И  ПРЕДОСТАВЛЕНИЕ УСЛУГ, ВСЕГО</t>
  </si>
  <si>
    <t>тыс.тенге</t>
  </si>
  <si>
    <t>Исполнено (до  - 5 % и выше)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</si>
  <si>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</si>
  <si>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</si>
  <si>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</si>
  <si>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</si>
  <si>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</si>
  <si>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</si>
  <si>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</si>
  <si>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</si>
  <si>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</si>
  <si>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</si>
  <si>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</si>
  <si>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</si>
  <si>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</si>
  <si>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</si>
  <si>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</si>
  <si>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</si>
  <si>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</si>
  <si>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</si>
  <si>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</si>
  <si>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</si>
  <si>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</si>
  <si>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</si>
  <si>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</si>
  <si>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</si>
  <si>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</si>
  <si>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</si>
  <si>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</si>
  <si>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</si>
  <si>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</si>
  <si>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</si>
  <si>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 xml:space="preserve">Исполнено 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</si>
  <si>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</si>
  <si>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</si>
  <si>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</si>
  <si>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</si>
  <si>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</si>
  <si>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</si>
  <si>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Капитальный ремонт, не приводящий к увеличению к стоимости основных средств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</si>
  <si>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</si>
  <si>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</si>
  <si>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</si>
  <si>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</si>
  <si>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</si>
  <si>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</si>
  <si>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</si>
  <si>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</si>
  <si>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</si>
  <si>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</si>
  <si>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</si>
  <si>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Исполнено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</si>
  <si>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</si>
  <si>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</si>
  <si>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</si>
  <si>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</si>
  <si>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</si>
  <si>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</si>
  <si>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</si>
  <si>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</si>
  <si>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</si>
  <si>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</si>
  <si>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</si>
  <si>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</si>
  <si>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</si>
  <si>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</si>
  <si>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</si>
  <si>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</si>
  <si>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</si>
  <si>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</si>
  <si>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</si>
  <si>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</si>
  <si>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</si>
  <si>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</si>
  <si>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</si>
  <si>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</si>
  <si>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</si>
  <si>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</si>
  <si>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</si>
  <si>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</si>
  <si>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</si>
  <si>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</si>
  <si>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</si>
  <si>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</si>
  <si>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</si>
  <si>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</si>
  <si>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</si>
  <si>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</si>
  <si>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</si>
  <si>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</si>
  <si>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</si>
  <si>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</si>
  <si>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</si>
  <si>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</si>
  <si>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</si>
  <si>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</si>
  <si>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</si>
  <si>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</si>
  <si>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</si>
  <si>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</si>
  <si>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</si>
  <si>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</si>
  <si>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Исполнение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</si>
  <si>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</si>
  <si>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</si>
  <si>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</si>
  <si>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</si>
  <si>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</si>
  <si>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</si>
  <si>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</si>
  <si>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</si>
  <si>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</si>
  <si>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</si>
  <si>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</si>
  <si>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</si>
  <si>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</si>
  <si>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</si>
  <si>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</si>
  <si>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</si>
  <si>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</si>
  <si>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</si>
  <si>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</si>
  <si>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</si>
  <si>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</si>
  <si>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</si>
  <si>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</si>
  <si>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</si>
  <si>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</si>
  <si>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</si>
  <si>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</si>
  <si>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</si>
  <si>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</si>
  <si>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</si>
  <si>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</si>
  <si>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</si>
  <si>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</si>
  <si>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</si>
  <si>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</si>
  <si>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</si>
  <si>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</si>
  <si>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</si>
  <si>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</si>
  <si>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</si>
  <si>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</si>
  <si>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</si>
  <si>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</si>
  <si>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</si>
  <si>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</si>
  <si>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</si>
  <si>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</si>
  <si>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</si>
  <si>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</si>
  <si>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</si>
  <si>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</si>
  <si>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</si>
  <si>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</si>
  <si>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</si>
  <si>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</si>
  <si>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</si>
  <si>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</si>
  <si>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</si>
  <si>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</si>
  <si>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</si>
  <si>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</si>
  <si>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</si>
  <si>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</si>
  <si>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</si>
  <si>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</si>
  <si>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</si>
  <si>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</si>
  <si>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</si>
  <si>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</si>
  <si>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</si>
  <si>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</si>
  <si>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</si>
  <si>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</si>
  <si>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</si>
  <si>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</si>
  <si>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</si>
  <si>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</si>
  <si>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</si>
  <si>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</si>
  <si>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Абонентное обслуживание БД "Закон"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</si>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</sst>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43" fontId="3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vertical="center" wrapText="1"/>
    </xf>
    <xf numFmtId="43" fontId="5" fillId="2" borderId="3" xfId="2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6" xfId="2" applyFont="1" applyFill="1" applyBorder="1" applyAlignment="1">
      <alignment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9" xfId="2" applyFont="1" applyFill="1" applyBorder="1" applyAlignment="1">
      <alignment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2" borderId="9" xfId="2" applyFont="1" applyFill="1" applyBorder="1" applyAlignment="1">
      <alignment vertical="center"/>
    </xf>
    <xf numFmtId="43" fontId="8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2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4" fillId="2" borderId="8" xfId="2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left" vertical="center" wrapText="1"/>
    </xf>
    <xf numFmtId="43" fontId="4" fillId="2" borderId="9" xfId="2" applyFont="1" applyFill="1" applyBorder="1" applyAlignment="1">
      <alignment horizontal="center" vertical="center" wrapText="1"/>
    </xf>
    <xf numFmtId="43" fontId="4" fillId="2" borderId="0" xfId="2" applyFont="1" applyFill="1" applyAlignment="1">
      <alignment vertical="center"/>
    </xf>
    <xf numFmtId="43" fontId="8" fillId="2" borderId="8" xfId="2" applyFont="1" applyFill="1" applyBorder="1" applyAlignment="1">
      <alignment horizontal="center" vertical="center"/>
    </xf>
    <xf numFmtId="43" fontId="8" fillId="2" borderId="9" xfId="2" applyFont="1" applyFill="1" applyBorder="1" applyAlignment="1">
      <alignment horizontal="right" vertical="center" wrapText="1"/>
    </xf>
    <xf numFmtId="43" fontId="8" fillId="2" borderId="9" xfId="2" applyFont="1" applyFill="1" applyBorder="1" applyAlignment="1">
      <alignment horizontal="center" vertical="center" wrapText="1"/>
    </xf>
    <xf numFmtId="43" fontId="8" fillId="2" borderId="0" xfId="2" applyFont="1" applyFill="1" applyAlignment="1">
      <alignment vertical="center"/>
    </xf>
    <xf numFmtId="43" fontId="9" fillId="2" borderId="9" xfId="2" applyFont="1" applyFill="1" applyBorder="1" applyAlignment="1">
      <alignment horizontal="center" vertical="center" wrapText="1"/>
    </xf>
    <xf numFmtId="43" fontId="10" fillId="2" borderId="9" xfId="2" applyFont="1" applyFill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center"/>
    </xf>
    <xf numFmtId="43" fontId="11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left" vertical="center" wrapText="1"/>
    </xf>
    <xf numFmtId="43" fontId="11" fillId="2" borderId="0" xfId="1" applyFont="1" applyFill="1" applyAlignment="1">
      <alignment vertical="center"/>
    </xf>
    <xf numFmtId="43" fontId="4" fillId="2" borderId="9" xfId="1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right" vertical="center"/>
    </xf>
    <xf numFmtId="43" fontId="7" fillId="2" borderId="14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164" fontId="3" fillId="2" borderId="8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7" fillId="2" borderId="14" xfId="1" applyFont="1" applyFill="1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 wrapText="1"/>
    </xf>
    <xf numFmtId="43" fontId="4" fillId="2" borderId="9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vertical="center" wrapText="1"/>
    </xf>
    <xf numFmtId="43" fontId="4" fillId="0" borderId="9" xfId="2" applyFont="1" applyFill="1" applyBorder="1" applyAlignment="1">
      <alignment vertical="center"/>
    </xf>
    <xf numFmtId="43" fontId="7" fillId="2" borderId="9" xfId="1" applyFont="1" applyFill="1" applyBorder="1" applyAlignment="1">
      <alignment horizontal="left" vertical="center" wrapText="1"/>
    </xf>
    <xf numFmtId="43" fontId="4" fillId="2" borderId="15" xfId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43" fontId="4" fillId="2" borderId="16" xfId="1" applyFont="1" applyFill="1" applyBorder="1" applyAlignment="1">
      <alignment horizontal="center" vertical="center" wrapText="1"/>
    </xf>
    <xf numFmtId="43" fontId="4" fillId="2" borderId="16" xfId="2" applyFont="1" applyFill="1" applyBorder="1" applyAlignment="1">
      <alignment vertical="center"/>
    </xf>
    <xf numFmtId="43" fontId="7" fillId="2" borderId="17" xfId="1" applyFont="1" applyFill="1" applyBorder="1" applyAlignment="1">
      <alignment horizontal="center" vertical="center"/>
    </xf>
    <xf numFmtId="43" fontId="3" fillId="2" borderId="18" xfId="1" applyFont="1" applyFill="1" applyBorder="1" applyAlignment="1">
      <alignment horizontal="center" vertical="center"/>
    </xf>
    <xf numFmtId="43" fontId="3" fillId="2" borderId="19" xfId="1" applyFont="1" applyFill="1" applyBorder="1" applyAlignment="1">
      <alignment horizontal="left" vertical="center" wrapText="1"/>
    </xf>
    <xf numFmtId="43" fontId="3" fillId="2" borderId="19" xfId="1" applyFont="1" applyFill="1" applyBorder="1" applyAlignment="1">
      <alignment horizontal="center" vertical="center" wrapText="1"/>
    </xf>
    <xf numFmtId="43" fontId="3" fillId="2" borderId="19" xfId="2" applyFont="1" applyFill="1" applyBorder="1" applyAlignment="1">
      <alignment vertical="center"/>
    </xf>
    <xf numFmtId="43" fontId="4" fillId="2" borderId="11" xfId="1" applyFont="1" applyFill="1" applyBorder="1" applyAlignment="1">
      <alignment horizontal="center" vertical="center"/>
    </xf>
    <xf numFmtId="43" fontId="4" fillId="2" borderId="20" xfId="1" applyFont="1" applyFill="1" applyBorder="1" applyAlignment="1">
      <alignment horizontal="left" vertical="center" wrapText="1"/>
    </xf>
    <xf numFmtId="43" fontId="4" fillId="2" borderId="20" xfId="1" applyFont="1" applyFill="1" applyBorder="1" applyAlignment="1">
      <alignment horizontal="center" vertical="center" wrapText="1"/>
    </xf>
    <xf numFmtId="43" fontId="4" fillId="2" borderId="20" xfId="2" applyFont="1" applyFill="1" applyBorder="1" applyAlignment="1">
      <alignment vertical="center"/>
    </xf>
    <xf numFmtId="43" fontId="12" fillId="2" borderId="2" xfId="1" applyFont="1" applyFill="1" applyBorder="1" applyAlignment="1">
      <alignment horizontal="center" vertical="center"/>
    </xf>
    <xf numFmtId="43" fontId="12" fillId="2" borderId="3" xfId="1" applyFont="1" applyFill="1" applyBorder="1" applyAlignment="1">
      <alignment horizontal="left" vertical="center" wrapText="1"/>
    </xf>
    <xf numFmtId="43" fontId="12" fillId="2" borderId="3" xfId="1" applyFont="1" applyFill="1" applyBorder="1" applyAlignment="1">
      <alignment horizontal="center" vertical="center" wrapText="1"/>
    </xf>
    <xf numFmtId="43" fontId="13" fillId="2" borderId="3" xfId="2" applyFont="1" applyFill="1" applyBorder="1" applyAlignment="1">
      <alignment vertical="center"/>
    </xf>
    <xf numFmtId="43" fontId="3" fillId="2" borderId="5" xfId="2" applyFont="1" applyFill="1" applyBorder="1" applyAlignment="1">
      <alignment horizontal="center" vertical="center"/>
    </xf>
    <xf numFmtId="43" fontId="3" fillId="2" borderId="6" xfId="2" applyFont="1" applyFill="1" applyBorder="1" applyAlignment="1">
      <alignment horizontal="left" vertical="center" wrapText="1"/>
    </xf>
    <xf numFmtId="43" fontId="3" fillId="2" borderId="6" xfId="2" applyFont="1" applyFill="1" applyBorder="1" applyAlignment="1">
      <alignment horizontal="center" vertical="center" wrapText="1"/>
    </xf>
    <xf numFmtId="43" fontId="3" fillId="2" borderId="0" xfId="2" applyFont="1" applyFill="1" applyAlignment="1">
      <alignment vertical="center"/>
    </xf>
    <xf numFmtId="43" fontId="3" fillId="2" borderId="8" xfId="2" applyFont="1" applyFill="1" applyBorder="1" applyAlignment="1">
      <alignment horizontal="center" vertical="center"/>
    </xf>
    <xf numFmtId="43" fontId="3" fillId="2" borderId="9" xfId="2" applyFont="1" applyFill="1" applyBorder="1" applyAlignment="1">
      <alignment horizontal="left" vertical="center" wrapText="1"/>
    </xf>
    <xf numFmtId="43" fontId="3" fillId="2" borderId="9" xfId="2" applyFont="1" applyFill="1" applyBorder="1" applyAlignment="1">
      <alignment horizontal="center" vertical="center" wrapText="1"/>
    </xf>
    <xf numFmtId="164" fontId="3" fillId="2" borderId="9" xfId="2" applyNumberFormat="1" applyFont="1" applyFill="1" applyBorder="1" applyAlignment="1">
      <alignment horizontal="center" vertical="center" wrapText="1"/>
    </xf>
    <xf numFmtId="164" fontId="4" fillId="2" borderId="9" xfId="2" applyNumberFormat="1" applyFont="1" applyFill="1" applyBorder="1" applyAlignment="1">
      <alignment horizontal="center" vertical="center" wrapText="1"/>
    </xf>
    <xf numFmtId="43" fontId="4" fillId="2" borderId="15" xfId="2" applyFont="1" applyFill="1" applyBorder="1" applyAlignment="1">
      <alignment horizontal="center" vertical="center"/>
    </xf>
    <xf numFmtId="43" fontId="4" fillId="2" borderId="16" xfId="2" applyFont="1" applyFill="1" applyBorder="1" applyAlignment="1">
      <alignment horizontal="left" vertical="center" wrapText="1"/>
    </xf>
    <xf numFmtId="43" fontId="4" fillId="2" borderId="16" xfId="2" applyFont="1" applyFill="1" applyBorder="1" applyAlignment="1">
      <alignment horizontal="center" vertical="center" wrapText="1"/>
    </xf>
    <xf numFmtId="164" fontId="4" fillId="2" borderId="16" xfId="2" applyNumberFormat="1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7" fillId="2" borderId="13" xfId="1" applyFont="1" applyFill="1" applyBorder="1" applyAlignment="1">
      <alignment horizontal="center" vertical="center"/>
    </xf>
    <xf numFmtId="43" fontId="7" fillId="2" borderId="10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7" fillId="2" borderId="21" xfId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56E5BF40-83AE-487D-8971-B3D18772A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1%20&#1075;&#1086;&#1076;/&#1074;&#1086;&#1076;&#1086;&#1082;&#1072;&#1085;&#1072;&#1083;/&#1075;&#1086;&#1076;/&#1057;&#1052;&#1045;&#1058;&#1040;%20&#1080;&#1089;&#1087;&#1086;&#1083;&#1085;&#1077;&#1085;&#1080;&#1077;%202021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1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  <sheetName val="не вх для прил"/>
    </sheetNames>
    <sheetDataSet>
      <sheetData sheetId="0"/>
      <sheetData sheetId="1"/>
      <sheetData sheetId="2">
        <row r="7">
          <cell r="J7">
            <v>0</v>
          </cell>
          <cell r="K7">
            <v>0</v>
          </cell>
        </row>
        <row r="8">
          <cell r="J8">
            <v>1817.59</v>
          </cell>
          <cell r="K8">
            <v>1738.6262454519588</v>
          </cell>
        </row>
        <row r="9">
          <cell r="J9">
            <v>6449.2369080991975</v>
          </cell>
          <cell r="K9">
            <v>6874.4144724841663</v>
          </cell>
        </row>
        <row r="10">
          <cell r="J10">
            <v>24110.639999999999</v>
          </cell>
          <cell r="K10">
            <v>25796.639999999999</v>
          </cell>
        </row>
        <row r="11">
          <cell r="J11">
            <v>1131.96</v>
          </cell>
          <cell r="K11">
            <v>1182.2440000000001</v>
          </cell>
        </row>
        <row r="20">
          <cell r="J20">
            <v>65727.03899999999</v>
          </cell>
          <cell r="K20">
            <v>65749.107461213425</v>
          </cell>
        </row>
        <row r="21">
          <cell r="J21">
            <v>3424.3811327223484</v>
          </cell>
          <cell r="K21">
            <v>3515.7005865505289</v>
          </cell>
        </row>
        <row r="22">
          <cell r="J22">
            <v>2070.4016455650262</v>
          </cell>
          <cell r="K22">
            <v>2090.0570293393585</v>
          </cell>
        </row>
        <row r="23">
          <cell r="J23">
            <v>1314.5366615386549</v>
          </cell>
          <cell r="K23">
            <v>1363.3968326443135</v>
          </cell>
        </row>
        <row r="25">
          <cell r="J25">
            <v>3826.07</v>
          </cell>
          <cell r="K25">
            <v>3826.07</v>
          </cell>
        </row>
        <row r="26">
          <cell r="J26">
            <v>205.43</v>
          </cell>
          <cell r="K26">
            <v>205.43</v>
          </cell>
        </row>
        <row r="27">
          <cell r="J27">
            <v>16546.425419658208</v>
          </cell>
          <cell r="K27">
            <v>16303.4131</v>
          </cell>
        </row>
        <row r="31">
          <cell r="J31">
            <v>285.79053815478909</v>
          </cell>
          <cell r="K31">
            <v>294.73806937147867</v>
          </cell>
        </row>
        <row r="32">
          <cell r="J32">
            <v>3652.0991742695537</v>
          </cell>
          <cell r="K32">
            <v>3704.7569814682734</v>
          </cell>
        </row>
        <row r="34"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23.289378776506354</v>
          </cell>
          <cell r="K36">
            <v>23.289446337204772</v>
          </cell>
        </row>
        <row r="38">
          <cell r="J38">
            <v>687.00921367207161</v>
          </cell>
          <cell r="K38">
            <v>657.28690716774292</v>
          </cell>
        </row>
        <row r="39">
          <cell r="J39">
            <v>116.52674260727603</v>
          </cell>
          <cell r="K39">
            <v>116.52674260727603</v>
          </cell>
        </row>
        <row r="41">
          <cell r="J41">
            <v>183.68775610320745</v>
          </cell>
          <cell r="K41">
            <v>183.68775610320745</v>
          </cell>
        </row>
        <row r="42">
          <cell r="J42">
            <v>122.08652153774895</v>
          </cell>
          <cell r="K42">
            <v>144.69513663733207</v>
          </cell>
        </row>
        <row r="43">
          <cell r="J43">
            <v>18.700921631227036</v>
          </cell>
          <cell r="K43">
            <v>18.700921631227033</v>
          </cell>
        </row>
        <row r="44">
          <cell r="J44">
            <v>26.834762599877074</v>
          </cell>
          <cell r="K44">
            <v>26.834769193300559</v>
          </cell>
        </row>
        <row r="45">
          <cell r="J45">
            <v>139.22464160129837</v>
          </cell>
          <cell r="K45">
            <v>139.22464160129834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J49">
            <v>2.5306329113924044</v>
          </cell>
          <cell r="K49">
            <v>2.5306329113924049</v>
          </cell>
        </row>
        <row r="50">
          <cell r="J50">
            <v>178.97888795986623</v>
          </cell>
          <cell r="K50">
            <v>178.9788879598662</v>
          </cell>
        </row>
        <row r="51">
          <cell r="J51">
            <v>8.0167043478260869</v>
          </cell>
          <cell r="K51">
            <v>8.7655175362318829</v>
          </cell>
        </row>
        <row r="52">
          <cell r="J52">
            <v>46.92445502526671</v>
          </cell>
          <cell r="K52">
            <v>46.924455025266703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55.756093562137934</v>
          </cell>
          <cell r="K55">
            <v>55.756093562137949</v>
          </cell>
        </row>
        <row r="56">
          <cell r="J56">
            <v>107.08917455988097</v>
          </cell>
          <cell r="K56">
            <v>107.08917980510785</v>
          </cell>
        </row>
        <row r="57">
          <cell r="J57">
            <v>131.87845303867402</v>
          </cell>
          <cell r="K57">
            <v>131.87845303867402</v>
          </cell>
        </row>
        <row r="59">
          <cell r="J59">
            <v>141.31018840077328</v>
          </cell>
          <cell r="K59">
            <v>153.7206183387774</v>
          </cell>
        </row>
        <row r="60">
          <cell r="J60">
            <v>451.14052956178597</v>
          </cell>
          <cell r="K60">
            <v>440.12625749290657</v>
          </cell>
        </row>
        <row r="61">
          <cell r="J61">
            <v>4.1195292504570391</v>
          </cell>
          <cell r="K61">
            <v>4.1195292504570382</v>
          </cell>
        </row>
        <row r="63">
          <cell r="J63">
            <v>89.974099189889813</v>
          </cell>
          <cell r="K63">
            <v>91.897561049902777</v>
          </cell>
        </row>
        <row r="64">
          <cell r="J64">
            <v>114.08121668724392</v>
          </cell>
          <cell r="K64">
            <v>117.87630917628431</v>
          </cell>
        </row>
        <row r="65">
          <cell r="J65">
            <v>1.5883056000000002</v>
          </cell>
          <cell r="K65">
            <v>1.5883056000000002</v>
          </cell>
        </row>
        <row r="67">
          <cell r="J67">
            <v>10.964111619026252</v>
          </cell>
          <cell r="K67">
            <v>10.599070901503255</v>
          </cell>
        </row>
        <row r="68">
          <cell r="J68">
            <v>26.03067437981559</v>
          </cell>
          <cell r="K68">
            <v>26.726148372700099</v>
          </cell>
        </row>
        <row r="70">
          <cell r="J70">
            <v>537.46922542063191</v>
          </cell>
          <cell r="K70">
            <v>538.55046158736195</v>
          </cell>
        </row>
        <row r="71">
          <cell r="J71">
            <v>134.94048503449335</v>
          </cell>
          <cell r="K71">
            <v>136.94953989938887</v>
          </cell>
        </row>
        <row r="72">
          <cell r="J72">
            <v>434.46523427325667</v>
          </cell>
          <cell r="K72">
            <v>462.99368411187294</v>
          </cell>
        </row>
        <row r="73">
          <cell r="J73">
            <v>139.61212749672865</v>
          </cell>
          <cell r="K73">
            <v>139.56937826328914</v>
          </cell>
        </row>
        <row r="74">
          <cell r="J74">
            <v>513.37756522849941</v>
          </cell>
          <cell r="K74">
            <v>517.0082210260822</v>
          </cell>
        </row>
        <row r="75">
          <cell r="J75">
            <v>51.288576461256262</v>
          </cell>
          <cell r="K75">
            <v>53.661041685588216</v>
          </cell>
        </row>
        <row r="76">
          <cell r="J76">
            <v>75.955349958666289</v>
          </cell>
          <cell r="K76">
            <v>79.492483421052611</v>
          </cell>
        </row>
        <row r="77">
          <cell r="J77">
            <v>31.92</v>
          </cell>
          <cell r="K77">
            <v>31.919940160069221</v>
          </cell>
        </row>
        <row r="78">
          <cell r="J78">
            <v>0</v>
          </cell>
          <cell r="K78">
            <v>0</v>
          </cell>
        </row>
        <row r="80">
          <cell r="J80">
            <v>7.3802190011028834</v>
          </cell>
          <cell r="K80">
            <v>7.3802190011028834</v>
          </cell>
        </row>
        <row r="81">
          <cell r="J81">
            <v>33.313950100027782</v>
          </cell>
          <cell r="K81">
            <v>32.140006004445681</v>
          </cell>
        </row>
        <row r="82">
          <cell r="J82">
            <v>4542.9399999999996</v>
          </cell>
          <cell r="K82">
            <v>5407.15</v>
          </cell>
        </row>
        <row r="83">
          <cell r="J83">
            <v>9729.5499999999993</v>
          </cell>
          <cell r="K83">
            <v>10214.83</v>
          </cell>
        </row>
        <row r="85">
          <cell r="J85">
            <v>212.5011271385153</v>
          </cell>
          <cell r="K85">
            <v>214.58314992868503</v>
          </cell>
        </row>
        <row r="86">
          <cell r="J86">
            <v>410.18397290448911</v>
          </cell>
          <cell r="K86">
            <v>410.1839416303211</v>
          </cell>
        </row>
        <row r="87">
          <cell r="J87">
            <v>45.052779975790557</v>
          </cell>
          <cell r="K87">
            <v>45.052778770189455</v>
          </cell>
        </row>
        <row r="88">
          <cell r="J88">
            <v>36.774269478968641</v>
          </cell>
          <cell r="K88">
            <v>36.877674585271841</v>
          </cell>
        </row>
        <row r="90">
          <cell r="J90">
            <v>108.01258575858576</v>
          </cell>
          <cell r="K90">
            <v>115.89350657085272</v>
          </cell>
        </row>
        <row r="91">
          <cell r="J91">
            <v>648.48088658877714</v>
          </cell>
          <cell r="K91">
            <v>648.48087340083111</v>
          </cell>
        </row>
        <row r="92">
          <cell r="J92">
            <v>256.83096918495374</v>
          </cell>
          <cell r="K92">
            <v>272.91562027519558</v>
          </cell>
        </row>
        <row r="95">
          <cell r="J95">
            <v>2661.93</v>
          </cell>
          <cell r="K95">
            <v>2663.9932510163608</v>
          </cell>
        </row>
        <row r="96">
          <cell r="J96">
            <v>135.3996664083717</v>
          </cell>
          <cell r="K96">
            <v>137.64270387084792</v>
          </cell>
        </row>
        <row r="97">
          <cell r="J97">
            <v>81.28289200318811</v>
          </cell>
          <cell r="K97">
            <v>81.335042598027414</v>
          </cell>
        </row>
        <row r="98">
          <cell r="J98">
            <v>53.239646275226313</v>
          </cell>
          <cell r="K98">
            <v>54.278046970008027</v>
          </cell>
        </row>
        <row r="100">
          <cell r="J100">
            <v>117.74</v>
          </cell>
          <cell r="K100">
            <v>117.74</v>
          </cell>
        </row>
        <row r="103">
          <cell r="J103">
            <v>40.786700182815352</v>
          </cell>
          <cell r="K103">
            <v>40.786700182815352</v>
          </cell>
        </row>
        <row r="104">
          <cell r="J104">
            <v>20.231336564984819</v>
          </cell>
          <cell r="K104">
            <v>24.224987643487065</v>
          </cell>
        </row>
        <row r="105">
          <cell r="J105">
            <v>78.111137401088598</v>
          </cell>
          <cell r="K105">
            <v>78.635864252943492</v>
          </cell>
        </row>
        <row r="106">
          <cell r="J106">
            <v>111.79751934484021</v>
          </cell>
          <cell r="K106">
            <v>119.92006226046762</v>
          </cell>
        </row>
        <row r="108">
          <cell r="J108">
            <v>2.1751449275362322</v>
          </cell>
          <cell r="K108">
            <v>2.2797101449275372</v>
          </cell>
        </row>
        <row r="109">
          <cell r="J109">
            <v>1.85</v>
          </cell>
          <cell r="K109">
            <v>1.8500054928741092</v>
          </cell>
        </row>
        <row r="110">
          <cell r="J110">
            <v>0.51248429999999989</v>
          </cell>
          <cell r="K110">
            <v>0.53292599999999979</v>
          </cell>
        </row>
        <row r="111">
          <cell r="J111">
            <v>19.766380177160642</v>
          </cell>
          <cell r="K111">
            <v>21.723988508498923</v>
          </cell>
        </row>
        <row r="112">
          <cell r="J112">
            <v>5.6418020286821715</v>
          </cell>
          <cell r="K112">
            <v>6.1433771612403101</v>
          </cell>
        </row>
        <row r="114">
          <cell r="J114">
            <v>1482.8588821912861</v>
          </cell>
          <cell r="K114">
            <v>1575.4774278068267</v>
          </cell>
        </row>
        <row r="116">
          <cell r="J116">
            <v>23.698429835838606</v>
          </cell>
          <cell r="K116">
            <v>23.720093747527692</v>
          </cell>
        </row>
        <row r="117">
          <cell r="J117">
            <v>10.206991369930156</v>
          </cell>
          <cell r="K117">
            <v>10.712618528366622</v>
          </cell>
        </row>
        <row r="118">
          <cell r="J118">
            <v>31.319709897477008</v>
          </cell>
          <cell r="K118">
            <v>29.889597972553641</v>
          </cell>
        </row>
        <row r="119">
          <cell r="J119">
            <v>9.7702849999999994</v>
          </cell>
          <cell r="K119">
            <v>10.271655852653272</v>
          </cell>
        </row>
        <row r="120">
          <cell r="J120">
            <v>163.70275778280012</v>
          </cell>
          <cell r="K120">
            <v>167.88685382836687</v>
          </cell>
        </row>
        <row r="122">
          <cell r="J122">
            <v>272.32059486806423</v>
          </cell>
          <cell r="K122">
            <v>276.43697206054492</v>
          </cell>
        </row>
        <row r="123">
          <cell r="J123">
            <v>17.48</v>
          </cell>
          <cell r="K123">
            <v>16.62869857112069</v>
          </cell>
        </row>
        <row r="124">
          <cell r="J124">
            <v>55.81</v>
          </cell>
          <cell r="K124">
            <v>56.323474885167371</v>
          </cell>
        </row>
        <row r="125">
          <cell r="J125">
            <v>145.00699652520532</v>
          </cell>
          <cell r="K125">
            <v>145.00699501805724</v>
          </cell>
        </row>
        <row r="127">
          <cell r="J127">
            <v>123.07692307692307</v>
          </cell>
          <cell r="K127">
            <v>123.07691938461538</v>
          </cell>
        </row>
        <row r="128">
          <cell r="J128">
            <v>215.77</v>
          </cell>
          <cell r="K128">
            <v>215.76999038513816</v>
          </cell>
        </row>
        <row r="129">
          <cell r="J129">
            <v>45.200941921770479</v>
          </cell>
          <cell r="K129">
            <v>45.200949457144645</v>
          </cell>
        </row>
        <row r="130">
          <cell r="J130">
            <v>2.2749999999999999</v>
          </cell>
          <cell r="K130">
            <v>2.4013063043478264</v>
          </cell>
        </row>
        <row r="132">
          <cell r="J132">
            <v>1018.93</v>
          </cell>
          <cell r="K132">
            <v>1020.3566172997736</v>
          </cell>
        </row>
        <row r="133">
          <cell r="J133">
            <v>54.006725000000003</v>
          </cell>
          <cell r="K133">
            <v>55.211366397599996</v>
          </cell>
        </row>
        <row r="134">
          <cell r="J134">
            <v>32.4246104499003</v>
          </cell>
          <cell r="K134">
            <v>32.674000608955645</v>
          </cell>
        </row>
        <row r="135">
          <cell r="J135">
            <v>20.380640062812837</v>
          </cell>
          <cell r="K135">
            <v>20.886921906997742</v>
          </cell>
        </row>
        <row r="136">
          <cell r="J136">
            <v>27.715724526315793</v>
          </cell>
          <cell r="K136">
            <v>31.875557684210527</v>
          </cell>
        </row>
        <row r="137">
          <cell r="J137">
            <v>2.92</v>
          </cell>
          <cell r="K137">
            <v>2.92</v>
          </cell>
        </row>
        <row r="140">
          <cell r="J140">
            <v>0.82566312741312742</v>
          </cell>
          <cell r="K140">
            <v>0.91740347490347463</v>
          </cell>
        </row>
        <row r="141">
          <cell r="J141">
            <v>18.025401258561946</v>
          </cell>
          <cell r="K141">
            <v>18.654038716139471</v>
          </cell>
        </row>
        <row r="143">
          <cell r="J143">
            <v>1.8500000000000005</v>
          </cell>
          <cell r="K143">
            <v>1.85</v>
          </cell>
        </row>
        <row r="144">
          <cell r="J144">
            <v>3.0094103626595019</v>
          </cell>
          <cell r="K144">
            <v>3.1297079829863437</v>
          </cell>
        </row>
        <row r="145">
          <cell r="J145">
            <v>7.9047524449877757</v>
          </cell>
          <cell r="K145">
            <v>8.9136613691931554</v>
          </cell>
        </row>
        <row r="146">
          <cell r="J146">
            <v>6.1736128012048201</v>
          </cell>
          <cell r="K146">
            <v>6.8571589647478808</v>
          </cell>
        </row>
        <row r="147">
          <cell r="J147">
            <v>102.00932941728881</v>
          </cell>
          <cell r="K147">
            <v>102.00932941728884</v>
          </cell>
        </row>
        <row r="148">
          <cell r="J148">
            <v>241.625826446281</v>
          </cell>
          <cell r="K148">
            <v>241.625826446281</v>
          </cell>
        </row>
        <row r="149">
          <cell r="J149">
            <v>130.6126608644891</v>
          </cell>
          <cell r="K149">
            <v>130.61273270809565</v>
          </cell>
        </row>
        <row r="150">
          <cell r="J150">
            <v>5.5423672424824071</v>
          </cell>
          <cell r="K150">
            <v>5.5423700678182986</v>
          </cell>
        </row>
        <row r="151">
          <cell r="J151">
            <v>7.7203518459545251</v>
          </cell>
          <cell r="K151">
            <v>7.7203566496080827</v>
          </cell>
        </row>
        <row r="152">
          <cell r="J152">
            <v>0.54166666666666663</v>
          </cell>
          <cell r="K152">
            <v>0.56874340579710148</v>
          </cell>
        </row>
        <row r="154">
          <cell r="J154">
            <v>2331.1293405999209</v>
          </cell>
          <cell r="K154">
            <v>2331.1293330639201</v>
          </cell>
        </row>
        <row r="161">
          <cell r="J161">
            <v>2780.0431199999998</v>
          </cell>
          <cell r="K161">
            <v>2889.8854000000001</v>
          </cell>
        </row>
        <row r="162">
          <cell r="J162">
            <v>160106.80647144237</v>
          </cell>
          <cell r="K162">
            <v>163683.61869999999</v>
          </cell>
        </row>
        <row r="178">
          <cell r="J178">
            <v>54</v>
          </cell>
          <cell r="K178">
            <v>53</v>
          </cell>
        </row>
        <row r="179">
          <cell r="J179">
            <v>2</v>
          </cell>
          <cell r="K179">
            <v>2</v>
          </cell>
        </row>
        <row r="180">
          <cell r="J180">
            <v>1</v>
          </cell>
          <cell r="K180">
            <v>1</v>
          </cell>
        </row>
      </sheetData>
      <sheetData sheetId="3">
        <row r="3">
          <cell r="F3" t="str">
            <v>Отклонения, в %</v>
          </cell>
          <cell r="G3" t="str">
            <v>Причины отклонения</v>
          </cell>
        </row>
      </sheetData>
      <sheetData sheetId="4">
        <row r="1">
          <cell r="G1" t="str">
            <v>Форма 5.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23C5-4F1E-435A-84A4-F0E911BD6EA0}">
  <sheetPr>
    <tabColor theme="6" tint="0.39997558519241921"/>
    <pageSetUpPr fitToPage="1"/>
  </sheetPr>
  <dimension ref="A1:G183"/>
  <sheetViews>
    <sheetView tabSelected="1" view="pageBreakPreview" topLeftCell="A172" zoomScale="62" zoomScaleNormal="53" zoomScaleSheetLayoutView="62" workbookViewId="0">
      <selection activeCell="A179" sqref="A179:XFD185"/>
    </sheetView>
  </sheetViews>
  <sheetFormatPr defaultColWidth="9.33203125" defaultRowHeight="17.25" customHeight="1" x14ac:dyDescent="0.25"/>
  <cols>
    <col min="1" max="1" width="8.33203125" style="92" customWidth="1"/>
    <col min="2" max="2" width="52.44140625" style="3" customWidth="1"/>
    <col min="3" max="3" width="15.33203125" style="3" customWidth="1"/>
    <col min="4" max="4" width="17.88671875" style="3" customWidth="1"/>
    <col min="5" max="5" width="18.33203125" style="35" customWidth="1"/>
    <col min="6" max="6" width="17.6640625" style="35" customWidth="1"/>
    <col min="7" max="7" width="43" style="3" customWidth="1"/>
    <col min="8" max="256" width="9.33203125" style="3"/>
    <col min="257" max="257" width="8.33203125" style="3" customWidth="1"/>
    <col min="258" max="258" width="52.44140625" style="3" customWidth="1"/>
    <col min="259" max="259" width="15.33203125" style="3" customWidth="1"/>
    <col min="260" max="260" width="17.88671875" style="3" customWidth="1"/>
    <col min="261" max="261" width="18.33203125" style="3" customWidth="1"/>
    <col min="262" max="262" width="17.6640625" style="3" customWidth="1"/>
    <col min="263" max="263" width="56.21875" style="3" customWidth="1"/>
    <col min="264" max="512" width="9.33203125" style="3"/>
    <col min="513" max="513" width="8.33203125" style="3" customWidth="1"/>
    <col min="514" max="514" width="52.44140625" style="3" customWidth="1"/>
    <col min="515" max="515" width="15.33203125" style="3" customWidth="1"/>
    <col min="516" max="516" width="17.88671875" style="3" customWidth="1"/>
    <col min="517" max="517" width="18.33203125" style="3" customWidth="1"/>
    <col min="518" max="518" width="17.6640625" style="3" customWidth="1"/>
    <col min="519" max="519" width="56.21875" style="3" customWidth="1"/>
    <col min="520" max="768" width="9.33203125" style="3"/>
    <col min="769" max="769" width="8.33203125" style="3" customWidth="1"/>
    <col min="770" max="770" width="52.44140625" style="3" customWidth="1"/>
    <col min="771" max="771" width="15.33203125" style="3" customWidth="1"/>
    <col min="772" max="772" width="17.88671875" style="3" customWidth="1"/>
    <col min="773" max="773" width="18.33203125" style="3" customWidth="1"/>
    <col min="774" max="774" width="17.6640625" style="3" customWidth="1"/>
    <col min="775" max="775" width="56.21875" style="3" customWidth="1"/>
    <col min="776" max="1024" width="9.33203125" style="3"/>
    <col min="1025" max="1025" width="8.33203125" style="3" customWidth="1"/>
    <col min="1026" max="1026" width="52.44140625" style="3" customWidth="1"/>
    <col min="1027" max="1027" width="15.33203125" style="3" customWidth="1"/>
    <col min="1028" max="1028" width="17.88671875" style="3" customWidth="1"/>
    <col min="1029" max="1029" width="18.33203125" style="3" customWidth="1"/>
    <col min="1030" max="1030" width="17.6640625" style="3" customWidth="1"/>
    <col min="1031" max="1031" width="56.21875" style="3" customWidth="1"/>
    <col min="1032" max="1280" width="9.33203125" style="3"/>
    <col min="1281" max="1281" width="8.33203125" style="3" customWidth="1"/>
    <col min="1282" max="1282" width="52.44140625" style="3" customWidth="1"/>
    <col min="1283" max="1283" width="15.33203125" style="3" customWidth="1"/>
    <col min="1284" max="1284" width="17.88671875" style="3" customWidth="1"/>
    <col min="1285" max="1285" width="18.33203125" style="3" customWidth="1"/>
    <col min="1286" max="1286" width="17.6640625" style="3" customWidth="1"/>
    <col min="1287" max="1287" width="56.21875" style="3" customWidth="1"/>
    <col min="1288" max="1536" width="9.33203125" style="3"/>
    <col min="1537" max="1537" width="8.33203125" style="3" customWidth="1"/>
    <col min="1538" max="1538" width="52.44140625" style="3" customWidth="1"/>
    <col min="1539" max="1539" width="15.33203125" style="3" customWidth="1"/>
    <col min="1540" max="1540" width="17.88671875" style="3" customWidth="1"/>
    <col min="1541" max="1541" width="18.33203125" style="3" customWidth="1"/>
    <col min="1542" max="1542" width="17.6640625" style="3" customWidth="1"/>
    <col min="1543" max="1543" width="56.21875" style="3" customWidth="1"/>
    <col min="1544" max="1792" width="9.33203125" style="3"/>
    <col min="1793" max="1793" width="8.33203125" style="3" customWidth="1"/>
    <col min="1794" max="1794" width="52.44140625" style="3" customWidth="1"/>
    <col min="1795" max="1795" width="15.33203125" style="3" customWidth="1"/>
    <col min="1796" max="1796" width="17.88671875" style="3" customWidth="1"/>
    <col min="1797" max="1797" width="18.33203125" style="3" customWidth="1"/>
    <col min="1798" max="1798" width="17.6640625" style="3" customWidth="1"/>
    <col min="1799" max="1799" width="56.21875" style="3" customWidth="1"/>
    <col min="1800" max="2048" width="9.33203125" style="3"/>
    <col min="2049" max="2049" width="8.33203125" style="3" customWidth="1"/>
    <col min="2050" max="2050" width="52.44140625" style="3" customWidth="1"/>
    <col min="2051" max="2051" width="15.33203125" style="3" customWidth="1"/>
    <col min="2052" max="2052" width="17.88671875" style="3" customWidth="1"/>
    <col min="2053" max="2053" width="18.33203125" style="3" customWidth="1"/>
    <col min="2054" max="2054" width="17.6640625" style="3" customWidth="1"/>
    <col min="2055" max="2055" width="56.21875" style="3" customWidth="1"/>
    <col min="2056" max="2304" width="9.33203125" style="3"/>
    <col min="2305" max="2305" width="8.33203125" style="3" customWidth="1"/>
    <col min="2306" max="2306" width="52.44140625" style="3" customWidth="1"/>
    <col min="2307" max="2307" width="15.33203125" style="3" customWidth="1"/>
    <col min="2308" max="2308" width="17.88671875" style="3" customWidth="1"/>
    <col min="2309" max="2309" width="18.33203125" style="3" customWidth="1"/>
    <col min="2310" max="2310" width="17.6640625" style="3" customWidth="1"/>
    <col min="2311" max="2311" width="56.21875" style="3" customWidth="1"/>
    <col min="2312" max="2560" width="9.33203125" style="3"/>
    <col min="2561" max="2561" width="8.33203125" style="3" customWidth="1"/>
    <col min="2562" max="2562" width="52.44140625" style="3" customWidth="1"/>
    <col min="2563" max="2563" width="15.33203125" style="3" customWidth="1"/>
    <col min="2564" max="2564" width="17.88671875" style="3" customWidth="1"/>
    <col min="2565" max="2565" width="18.33203125" style="3" customWidth="1"/>
    <col min="2566" max="2566" width="17.6640625" style="3" customWidth="1"/>
    <col min="2567" max="2567" width="56.21875" style="3" customWidth="1"/>
    <col min="2568" max="2816" width="9.33203125" style="3"/>
    <col min="2817" max="2817" width="8.33203125" style="3" customWidth="1"/>
    <col min="2818" max="2818" width="52.44140625" style="3" customWidth="1"/>
    <col min="2819" max="2819" width="15.33203125" style="3" customWidth="1"/>
    <col min="2820" max="2820" width="17.88671875" style="3" customWidth="1"/>
    <col min="2821" max="2821" width="18.33203125" style="3" customWidth="1"/>
    <col min="2822" max="2822" width="17.6640625" style="3" customWidth="1"/>
    <col min="2823" max="2823" width="56.21875" style="3" customWidth="1"/>
    <col min="2824" max="3072" width="9.33203125" style="3"/>
    <col min="3073" max="3073" width="8.33203125" style="3" customWidth="1"/>
    <col min="3074" max="3074" width="52.44140625" style="3" customWidth="1"/>
    <col min="3075" max="3075" width="15.33203125" style="3" customWidth="1"/>
    <col min="3076" max="3076" width="17.88671875" style="3" customWidth="1"/>
    <col min="3077" max="3077" width="18.33203125" style="3" customWidth="1"/>
    <col min="3078" max="3078" width="17.6640625" style="3" customWidth="1"/>
    <col min="3079" max="3079" width="56.21875" style="3" customWidth="1"/>
    <col min="3080" max="3328" width="9.33203125" style="3"/>
    <col min="3329" max="3329" width="8.33203125" style="3" customWidth="1"/>
    <col min="3330" max="3330" width="52.44140625" style="3" customWidth="1"/>
    <col min="3331" max="3331" width="15.33203125" style="3" customWidth="1"/>
    <col min="3332" max="3332" width="17.88671875" style="3" customWidth="1"/>
    <col min="3333" max="3333" width="18.33203125" style="3" customWidth="1"/>
    <col min="3334" max="3334" width="17.6640625" style="3" customWidth="1"/>
    <col min="3335" max="3335" width="56.21875" style="3" customWidth="1"/>
    <col min="3336" max="3584" width="9.33203125" style="3"/>
    <col min="3585" max="3585" width="8.33203125" style="3" customWidth="1"/>
    <col min="3586" max="3586" width="52.44140625" style="3" customWidth="1"/>
    <col min="3587" max="3587" width="15.33203125" style="3" customWidth="1"/>
    <col min="3588" max="3588" width="17.88671875" style="3" customWidth="1"/>
    <col min="3589" max="3589" width="18.33203125" style="3" customWidth="1"/>
    <col min="3590" max="3590" width="17.6640625" style="3" customWidth="1"/>
    <col min="3591" max="3591" width="56.21875" style="3" customWidth="1"/>
    <col min="3592" max="3840" width="9.33203125" style="3"/>
    <col min="3841" max="3841" width="8.33203125" style="3" customWidth="1"/>
    <col min="3842" max="3842" width="52.44140625" style="3" customWidth="1"/>
    <col min="3843" max="3843" width="15.33203125" style="3" customWidth="1"/>
    <col min="3844" max="3844" width="17.88671875" style="3" customWidth="1"/>
    <col min="3845" max="3845" width="18.33203125" style="3" customWidth="1"/>
    <col min="3846" max="3846" width="17.6640625" style="3" customWidth="1"/>
    <col min="3847" max="3847" width="56.21875" style="3" customWidth="1"/>
    <col min="3848" max="4096" width="9.33203125" style="3"/>
    <col min="4097" max="4097" width="8.33203125" style="3" customWidth="1"/>
    <col min="4098" max="4098" width="52.44140625" style="3" customWidth="1"/>
    <col min="4099" max="4099" width="15.33203125" style="3" customWidth="1"/>
    <col min="4100" max="4100" width="17.88671875" style="3" customWidth="1"/>
    <col min="4101" max="4101" width="18.33203125" style="3" customWidth="1"/>
    <col min="4102" max="4102" width="17.6640625" style="3" customWidth="1"/>
    <col min="4103" max="4103" width="56.21875" style="3" customWidth="1"/>
    <col min="4104" max="4352" width="9.33203125" style="3"/>
    <col min="4353" max="4353" width="8.33203125" style="3" customWidth="1"/>
    <col min="4354" max="4354" width="52.44140625" style="3" customWidth="1"/>
    <col min="4355" max="4355" width="15.33203125" style="3" customWidth="1"/>
    <col min="4356" max="4356" width="17.88671875" style="3" customWidth="1"/>
    <col min="4357" max="4357" width="18.33203125" style="3" customWidth="1"/>
    <col min="4358" max="4358" width="17.6640625" style="3" customWidth="1"/>
    <col min="4359" max="4359" width="56.21875" style="3" customWidth="1"/>
    <col min="4360" max="4608" width="9.33203125" style="3"/>
    <col min="4609" max="4609" width="8.33203125" style="3" customWidth="1"/>
    <col min="4610" max="4610" width="52.44140625" style="3" customWidth="1"/>
    <col min="4611" max="4611" width="15.33203125" style="3" customWidth="1"/>
    <col min="4612" max="4612" width="17.88671875" style="3" customWidth="1"/>
    <col min="4613" max="4613" width="18.33203125" style="3" customWidth="1"/>
    <col min="4614" max="4614" width="17.6640625" style="3" customWidth="1"/>
    <col min="4615" max="4615" width="56.21875" style="3" customWidth="1"/>
    <col min="4616" max="4864" width="9.33203125" style="3"/>
    <col min="4865" max="4865" width="8.33203125" style="3" customWidth="1"/>
    <col min="4866" max="4866" width="52.44140625" style="3" customWidth="1"/>
    <col min="4867" max="4867" width="15.33203125" style="3" customWidth="1"/>
    <col min="4868" max="4868" width="17.88671875" style="3" customWidth="1"/>
    <col min="4869" max="4869" width="18.33203125" style="3" customWidth="1"/>
    <col min="4870" max="4870" width="17.6640625" style="3" customWidth="1"/>
    <col min="4871" max="4871" width="56.21875" style="3" customWidth="1"/>
    <col min="4872" max="5120" width="9.33203125" style="3"/>
    <col min="5121" max="5121" width="8.33203125" style="3" customWidth="1"/>
    <col min="5122" max="5122" width="52.44140625" style="3" customWidth="1"/>
    <col min="5123" max="5123" width="15.33203125" style="3" customWidth="1"/>
    <col min="5124" max="5124" width="17.88671875" style="3" customWidth="1"/>
    <col min="5125" max="5125" width="18.33203125" style="3" customWidth="1"/>
    <col min="5126" max="5126" width="17.6640625" style="3" customWidth="1"/>
    <col min="5127" max="5127" width="56.21875" style="3" customWidth="1"/>
    <col min="5128" max="5376" width="9.33203125" style="3"/>
    <col min="5377" max="5377" width="8.33203125" style="3" customWidth="1"/>
    <col min="5378" max="5378" width="52.44140625" style="3" customWidth="1"/>
    <col min="5379" max="5379" width="15.33203125" style="3" customWidth="1"/>
    <col min="5380" max="5380" width="17.88671875" style="3" customWidth="1"/>
    <col min="5381" max="5381" width="18.33203125" style="3" customWidth="1"/>
    <col min="5382" max="5382" width="17.6640625" style="3" customWidth="1"/>
    <col min="5383" max="5383" width="56.21875" style="3" customWidth="1"/>
    <col min="5384" max="5632" width="9.33203125" style="3"/>
    <col min="5633" max="5633" width="8.33203125" style="3" customWidth="1"/>
    <col min="5634" max="5634" width="52.44140625" style="3" customWidth="1"/>
    <col min="5635" max="5635" width="15.33203125" style="3" customWidth="1"/>
    <col min="5636" max="5636" width="17.88671875" style="3" customWidth="1"/>
    <col min="5637" max="5637" width="18.33203125" style="3" customWidth="1"/>
    <col min="5638" max="5638" width="17.6640625" style="3" customWidth="1"/>
    <col min="5639" max="5639" width="56.21875" style="3" customWidth="1"/>
    <col min="5640" max="5888" width="9.33203125" style="3"/>
    <col min="5889" max="5889" width="8.33203125" style="3" customWidth="1"/>
    <col min="5890" max="5890" width="52.44140625" style="3" customWidth="1"/>
    <col min="5891" max="5891" width="15.33203125" style="3" customWidth="1"/>
    <col min="5892" max="5892" width="17.88671875" style="3" customWidth="1"/>
    <col min="5893" max="5893" width="18.33203125" style="3" customWidth="1"/>
    <col min="5894" max="5894" width="17.6640625" style="3" customWidth="1"/>
    <col min="5895" max="5895" width="56.21875" style="3" customWidth="1"/>
    <col min="5896" max="6144" width="9.33203125" style="3"/>
    <col min="6145" max="6145" width="8.33203125" style="3" customWidth="1"/>
    <col min="6146" max="6146" width="52.44140625" style="3" customWidth="1"/>
    <col min="6147" max="6147" width="15.33203125" style="3" customWidth="1"/>
    <col min="6148" max="6148" width="17.88671875" style="3" customWidth="1"/>
    <col min="6149" max="6149" width="18.33203125" style="3" customWidth="1"/>
    <col min="6150" max="6150" width="17.6640625" style="3" customWidth="1"/>
    <col min="6151" max="6151" width="56.21875" style="3" customWidth="1"/>
    <col min="6152" max="6400" width="9.33203125" style="3"/>
    <col min="6401" max="6401" width="8.33203125" style="3" customWidth="1"/>
    <col min="6402" max="6402" width="52.44140625" style="3" customWidth="1"/>
    <col min="6403" max="6403" width="15.33203125" style="3" customWidth="1"/>
    <col min="6404" max="6404" width="17.88671875" style="3" customWidth="1"/>
    <col min="6405" max="6405" width="18.33203125" style="3" customWidth="1"/>
    <col min="6406" max="6406" width="17.6640625" style="3" customWidth="1"/>
    <col min="6407" max="6407" width="56.21875" style="3" customWidth="1"/>
    <col min="6408" max="6656" width="9.33203125" style="3"/>
    <col min="6657" max="6657" width="8.33203125" style="3" customWidth="1"/>
    <col min="6658" max="6658" width="52.44140625" style="3" customWidth="1"/>
    <col min="6659" max="6659" width="15.33203125" style="3" customWidth="1"/>
    <col min="6660" max="6660" width="17.88671875" style="3" customWidth="1"/>
    <col min="6661" max="6661" width="18.33203125" style="3" customWidth="1"/>
    <col min="6662" max="6662" width="17.6640625" style="3" customWidth="1"/>
    <col min="6663" max="6663" width="56.21875" style="3" customWidth="1"/>
    <col min="6664" max="6912" width="9.33203125" style="3"/>
    <col min="6913" max="6913" width="8.33203125" style="3" customWidth="1"/>
    <col min="6914" max="6914" width="52.44140625" style="3" customWidth="1"/>
    <col min="6915" max="6915" width="15.33203125" style="3" customWidth="1"/>
    <col min="6916" max="6916" width="17.88671875" style="3" customWidth="1"/>
    <col min="6917" max="6917" width="18.33203125" style="3" customWidth="1"/>
    <col min="6918" max="6918" width="17.6640625" style="3" customWidth="1"/>
    <col min="6919" max="6919" width="56.21875" style="3" customWidth="1"/>
    <col min="6920" max="7168" width="9.33203125" style="3"/>
    <col min="7169" max="7169" width="8.33203125" style="3" customWidth="1"/>
    <col min="7170" max="7170" width="52.44140625" style="3" customWidth="1"/>
    <col min="7171" max="7171" width="15.33203125" style="3" customWidth="1"/>
    <col min="7172" max="7172" width="17.88671875" style="3" customWidth="1"/>
    <col min="7173" max="7173" width="18.33203125" style="3" customWidth="1"/>
    <col min="7174" max="7174" width="17.6640625" style="3" customWidth="1"/>
    <col min="7175" max="7175" width="56.21875" style="3" customWidth="1"/>
    <col min="7176" max="7424" width="9.33203125" style="3"/>
    <col min="7425" max="7425" width="8.33203125" style="3" customWidth="1"/>
    <col min="7426" max="7426" width="52.44140625" style="3" customWidth="1"/>
    <col min="7427" max="7427" width="15.33203125" style="3" customWidth="1"/>
    <col min="7428" max="7428" width="17.88671875" style="3" customWidth="1"/>
    <col min="7429" max="7429" width="18.33203125" style="3" customWidth="1"/>
    <col min="7430" max="7430" width="17.6640625" style="3" customWidth="1"/>
    <col min="7431" max="7431" width="56.21875" style="3" customWidth="1"/>
    <col min="7432" max="7680" width="9.33203125" style="3"/>
    <col min="7681" max="7681" width="8.33203125" style="3" customWidth="1"/>
    <col min="7682" max="7682" width="52.44140625" style="3" customWidth="1"/>
    <col min="7683" max="7683" width="15.33203125" style="3" customWidth="1"/>
    <col min="7684" max="7684" width="17.88671875" style="3" customWidth="1"/>
    <col min="7685" max="7685" width="18.33203125" style="3" customWidth="1"/>
    <col min="7686" max="7686" width="17.6640625" style="3" customWidth="1"/>
    <col min="7687" max="7687" width="56.21875" style="3" customWidth="1"/>
    <col min="7688" max="7936" width="9.33203125" style="3"/>
    <col min="7937" max="7937" width="8.33203125" style="3" customWidth="1"/>
    <col min="7938" max="7938" width="52.44140625" style="3" customWidth="1"/>
    <col min="7939" max="7939" width="15.33203125" style="3" customWidth="1"/>
    <col min="7940" max="7940" width="17.88671875" style="3" customWidth="1"/>
    <col min="7941" max="7941" width="18.33203125" style="3" customWidth="1"/>
    <col min="7942" max="7942" width="17.6640625" style="3" customWidth="1"/>
    <col min="7943" max="7943" width="56.21875" style="3" customWidth="1"/>
    <col min="7944" max="8192" width="9.33203125" style="3"/>
    <col min="8193" max="8193" width="8.33203125" style="3" customWidth="1"/>
    <col min="8194" max="8194" width="52.44140625" style="3" customWidth="1"/>
    <col min="8195" max="8195" width="15.33203125" style="3" customWidth="1"/>
    <col min="8196" max="8196" width="17.88671875" style="3" customWidth="1"/>
    <col min="8197" max="8197" width="18.33203125" style="3" customWidth="1"/>
    <col min="8198" max="8198" width="17.6640625" style="3" customWidth="1"/>
    <col min="8199" max="8199" width="56.21875" style="3" customWidth="1"/>
    <col min="8200" max="8448" width="9.33203125" style="3"/>
    <col min="8449" max="8449" width="8.33203125" style="3" customWidth="1"/>
    <col min="8450" max="8450" width="52.44140625" style="3" customWidth="1"/>
    <col min="8451" max="8451" width="15.33203125" style="3" customWidth="1"/>
    <col min="8452" max="8452" width="17.88671875" style="3" customWidth="1"/>
    <col min="8453" max="8453" width="18.33203125" style="3" customWidth="1"/>
    <col min="8454" max="8454" width="17.6640625" style="3" customWidth="1"/>
    <col min="8455" max="8455" width="56.21875" style="3" customWidth="1"/>
    <col min="8456" max="8704" width="9.33203125" style="3"/>
    <col min="8705" max="8705" width="8.33203125" style="3" customWidth="1"/>
    <col min="8706" max="8706" width="52.44140625" style="3" customWidth="1"/>
    <col min="8707" max="8707" width="15.33203125" style="3" customWidth="1"/>
    <col min="8708" max="8708" width="17.88671875" style="3" customWidth="1"/>
    <col min="8709" max="8709" width="18.33203125" style="3" customWidth="1"/>
    <col min="8710" max="8710" width="17.6640625" style="3" customWidth="1"/>
    <col min="8711" max="8711" width="56.21875" style="3" customWidth="1"/>
    <col min="8712" max="8960" width="9.33203125" style="3"/>
    <col min="8961" max="8961" width="8.33203125" style="3" customWidth="1"/>
    <col min="8962" max="8962" width="52.44140625" style="3" customWidth="1"/>
    <col min="8963" max="8963" width="15.33203125" style="3" customWidth="1"/>
    <col min="8964" max="8964" width="17.88671875" style="3" customWidth="1"/>
    <col min="8965" max="8965" width="18.33203125" style="3" customWidth="1"/>
    <col min="8966" max="8966" width="17.6640625" style="3" customWidth="1"/>
    <col min="8967" max="8967" width="56.21875" style="3" customWidth="1"/>
    <col min="8968" max="9216" width="9.33203125" style="3"/>
    <col min="9217" max="9217" width="8.33203125" style="3" customWidth="1"/>
    <col min="9218" max="9218" width="52.44140625" style="3" customWidth="1"/>
    <col min="9219" max="9219" width="15.33203125" style="3" customWidth="1"/>
    <col min="9220" max="9220" width="17.88671875" style="3" customWidth="1"/>
    <col min="9221" max="9221" width="18.33203125" style="3" customWidth="1"/>
    <col min="9222" max="9222" width="17.6640625" style="3" customWidth="1"/>
    <col min="9223" max="9223" width="56.21875" style="3" customWidth="1"/>
    <col min="9224" max="9472" width="9.33203125" style="3"/>
    <col min="9473" max="9473" width="8.33203125" style="3" customWidth="1"/>
    <col min="9474" max="9474" width="52.44140625" style="3" customWidth="1"/>
    <col min="9475" max="9475" width="15.33203125" style="3" customWidth="1"/>
    <col min="9476" max="9476" width="17.88671875" style="3" customWidth="1"/>
    <col min="9477" max="9477" width="18.33203125" style="3" customWidth="1"/>
    <col min="9478" max="9478" width="17.6640625" style="3" customWidth="1"/>
    <col min="9479" max="9479" width="56.21875" style="3" customWidth="1"/>
    <col min="9480" max="9728" width="9.33203125" style="3"/>
    <col min="9729" max="9729" width="8.33203125" style="3" customWidth="1"/>
    <col min="9730" max="9730" width="52.44140625" style="3" customWidth="1"/>
    <col min="9731" max="9731" width="15.33203125" style="3" customWidth="1"/>
    <col min="9732" max="9732" width="17.88671875" style="3" customWidth="1"/>
    <col min="9733" max="9733" width="18.33203125" style="3" customWidth="1"/>
    <col min="9734" max="9734" width="17.6640625" style="3" customWidth="1"/>
    <col min="9735" max="9735" width="56.21875" style="3" customWidth="1"/>
    <col min="9736" max="9984" width="9.33203125" style="3"/>
    <col min="9985" max="9985" width="8.33203125" style="3" customWidth="1"/>
    <col min="9986" max="9986" width="52.44140625" style="3" customWidth="1"/>
    <col min="9987" max="9987" width="15.33203125" style="3" customWidth="1"/>
    <col min="9988" max="9988" width="17.88671875" style="3" customWidth="1"/>
    <col min="9989" max="9989" width="18.33203125" style="3" customWidth="1"/>
    <col min="9990" max="9990" width="17.6640625" style="3" customWidth="1"/>
    <col min="9991" max="9991" width="56.21875" style="3" customWidth="1"/>
    <col min="9992" max="10240" width="9.33203125" style="3"/>
    <col min="10241" max="10241" width="8.33203125" style="3" customWidth="1"/>
    <col min="10242" max="10242" width="52.44140625" style="3" customWidth="1"/>
    <col min="10243" max="10243" width="15.33203125" style="3" customWidth="1"/>
    <col min="10244" max="10244" width="17.88671875" style="3" customWidth="1"/>
    <col min="10245" max="10245" width="18.33203125" style="3" customWidth="1"/>
    <col min="10246" max="10246" width="17.6640625" style="3" customWidth="1"/>
    <col min="10247" max="10247" width="56.21875" style="3" customWidth="1"/>
    <col min="10248" max="10496" width="9.33203125" style="3"/>
    <col min="10497" max="10497" width="8.33203125" style="3" customWidth="1"/>
    <col min="10498" max="10498" width="52.44140625" style="3" customWidth="1"/>
    <col min="10499" max="10499" width="15.33203125" style="3" customWidth="1"/>
    <col min="10500" max="10500" width="17.88671875" style="3" customWidth="1"/>
    <col min="10501" max="10501" width="18.33203125" style="3" customWidth="1"/>
    <col min="10502" max="10502" width="17.6640625" style="3" customWidth="1"/>
    <col min="10503" max="10503" width="56.21875" style="3" customWidth="1"/>
    <col min="10504" max="10752" width="9.33203125" style="3"/>
    <col min="10753" max="10753" width="8.33203125" style="3" customWidth="1"/>
    <col min="10754" max="10754" width="52.44140625" style="3" customWidth="1"/>
    <col min="10755" max="10755" width="15.33203125" style="3" customWidth="1"/>
    <col min="10756" max="10756" width="17.88671875" style="3" customWidth="1"/>
    <col min="10757" max="10757" width="18.33203125" style="3" customWidth="1"/>
    <col min="10758" max="10758" width="17.6640625" style="3" customWidth="1"/>
    <col min="10759" max="10759" width="56.21875" style="3" customWidth="1"/>
    <col min="10760" max="11008" width="9.33203125" style="3"/>
    <col min="11009" max="11009" width="8.33203125" style="3" customWidth="1"/>
    <col min="11010" max="11010" width="52.44140625" style="3" customWidth="1"/>
    <col min="11011" max="11011" width="15.33203125" style="3" customWidth="1"/>
    <col min="11012" max="11012" width="17.88671875" style="3" customWidth="1"/>
    <col min="11013" max="11013" width="18.33203125" style="3" customWidth="1"/>
    <col min="11014" max="11014" width="17.6640625" style="3" customWidth="1"/>
    <col min="11015" max="11015" width="56.21875" style="3" customWidth="1"/>
    <col min="11016" max="11264" width="9.33203125" style="3"/>
    <col min="11265" max="11265" width="8.33203125" style="3" customWidth="1"/>
    <col min="11266" max="11266" width="52.44140625" style="3" customWidth="1"/>
    <col min="11267" max="11267" width="15.33203125" style="3" customWidth="1"/>
    <col min="11268" max="11268" width="17.88671875" style="3" customWidth="1"/>
    <col min="11269" max="11269" width="18.33203125" style="3" customWidth="1"/>
    <col min="11270" max="11270" width="17.6640625" style="3" customWidth="1"/>
    <col min="11271" max="11271" width="56.21875" style="3" customWidth="1"/>
    <col min="11272" max="11520" width="9.33203125" style="3"/>
    <col min="11521" max="11521" width="8.33203125" style="3" customWidth="1"/>
    <col min="11522" max="11522" width="52.44140625" style="3" customWidth="1"/>
    <col min="11523" max="11523" width="15.33203125" style="3" customWidth="1"/>
    <col min="11524" max="11524" width="17.88671875" style="3" customWidth="1"/>
    <col min="11525" max="11525" width="18.33203125" style="3" customWidth="1"/>
    <col min="11526" max="11526" width="17.6640625" style="3" customWidth="1"/>
    <col min="11527" max="11527" width="56.21875" style="3" customWidth="1"/>
    <col min="11528" max="11776" width="9.33203125" style="3"/>
    <col min="11777" max="11777" width="8.33203125" style="3" customWidth="1"/>
    <col min="11778" max="11778" width="52.44140625" style="3" customWidth="1"/>
    <col min="11779" max="11779" width="15.33203125" style="3" customWidth="1"/>
    <col min="11780" max="11780" width="17.88671875" style="3" customWidth="1"/>
    <col min="11781" max="11781" width="18.33203125" style="3" customWidth="1"/>
    <col min="11782" max="11782" width="17.6640625" style="3" customWidth="1"/>
    <col min="11783" max="11783" width="56.21875" style="3" customWidth="1"/>
    <col min="11784" max="12032" width="9.33203125" style="3"/>
    <col min="12033" max="12033" width="8.33203125" style="3" customWidth="1"/>
    <col min="12034" max="12034" width="52.44140625" style="3" customWidth="1"/>
    <col min="12035" max="12035" width="15.33203125" style="3" customWidth="1"/>
    <col min="12036" max="12036" width="17.88671875" style="3" customWidth="1"/>
    <col min="12037" max="12037" width="18.33203125" style="3" customWidth="1"/>
    <col min="12038" max="12038" width="17.6640625" style="3" customWidth="1"/>
    <col min="12039" max="12039" width="56.21875" style="3" customWidth="1"/>
    <col min="12040" max="12288" width="9.33203125" style="3"/>
    <col min="12289" max="12289" width="8.33203125" style="3" customWidth="1"/>
    <col min="12290" max="12290" width="52.44140625" style="3" customWidth="1"/>
    <col min="12291" max="12291" width="15.33203125" style="3" customWidth="1"/>
    <col min="12292" max="12292" width="17.88671875" style="3" customWidth="1"/>
    <col min="12293" max="12293" width="18.33203125" style="3" customWidth="1"/>
    <col min="12294" max="12294" width="17.6640625" style="3" customWidth="1"/>
    <col min="12295" max="12295" width="56.21875" style="3" customWidth="1"/>
    <col min="12296" max="12544" width="9.33203125" style="3"/>
    <col min="12545" max="12545" width="8.33203125" style="3" customWidth="1"/>
    <col min="12546" max="12546" width="52.44140625" style="3" customWidth="1"/>
    <col min="12547" max="12547" width="15.33203125" style="3" customWidth="1"/>
    <col min="12548" max="12548" width="17.88671875" style="3" customWidth="1"/>
    <col min="12549" max="12549" width="18.33203125" style="3" customWidth="1"/>
    <col min="12550" max="12550" width="17.6640625" style="3" customWidth="1"/>
    <col min="12551" max="12551" width="56.21875" style="3" customWidth="1"/>
    <col min="12552" max="12800" width="9.33203125" style="3"/>
    <col min="12801" max="12801" width="8.33203125" style="3" customWidth="1"/>
    <col min="12802" max="12802" width="52.44140625" style="3" customWidth="1"/>
    <col min="12803" max="12803" width="15.33203125" style="3" customWidth="1"/>
    <col min="12804" max="12804" width="17.88671875" style="3" customWidth="1"/>
    <col min="12805" max="12805" width="18.33203125" style="3" customWidth="1"/>
    <col min="12806" max="12806" width="17.6640625" style="3" customWidth="1"/>
    <col min="12807" max="12807" width="56.21875" style="3" customWidth="1"/>
    <col min="12808" max="13056" width="9.33203125" style="3"/>
    <col min="13057" max="13057" width="8.33203125" style="3" customWidth="1"/>
    <col min="13058" max="13058" width="52.44140625" style="3" customWidth="1"/>
    <col min="13059" max="13059" width="15.33203125" style="3" customWidth="1"/>
    <col min="13060" max="13060" width="17.88671875" style="3" customWidth="1"/>
    <col min="13061" max="13061" width="18.33203125" style="3" customWidth="1"/>
    <col min="13062" max="13062" width="17.6640625" style="3" customWidth="1"/>
    <col min="13063" max="13063" width="56.21875" style="3" customWidth="1"/>
    <col min="13064" max="13312" width="9.33203125" style="3"/>
    <col min="13313" max="13313" width="8.33203125" style="3" customWidth="1"/>
    <col min="13314" max="13314" width="52.44140625" style="3" customWidth="1"/>
    <col min="13315" max="13315" width="15.33203125" style="3" customWidth="1"/>
    <col min="13316" max="13316" width="17.88671875" style="3" customWidth="1"/>
    <col min="13317" max="13317" width="18.33203125" style="3" customWidth="1"/>
    <col min="13318" max="13318" width="17.6640625" style="3" customWidth="1"/>
    <col min="13319" max="13319" width="56.21875" style="3" customWidth="1"/>
    <col min="13320" max="13568" width="9.33203125" style="3"/>
    <col min="13569" max="13569" width="8.33203125" style="3" customWidth="1"/>
    <col min="13570" max="13570" width="52.44140625" style="3" customWidth="1"/>
    <col min="13571" max="13571" width="15.33203125" style="3" customWidth="1"/>
    <col min="13572" max="13572" width="17.88671875" style="3" customWidth="1"/>
    <col min="13573" max="13573" width="18.33203125" style="3" customWidth="1"/>
    <col min="13574" max="13574" width="17.6640625" style="3" customWidth="1"/>
    <col min="13575" max="13575" width="56.21875" style="3" customWidth="1"/>
    <col min="13576" max="13824" width="9.33203125" style="3"/>
    <col min="13825" max="13825" width="8.33203125" style="3" customWidth="1"/>
    <col min="13826" max="13826" width="52.44140625" style="3" customWidth="1"/>
    <col min="13827" max="13827" width="15.33203125" style="3" customWidth="1"/>
    <col min="13828" max="13828" width="17.88671875" style="3" customWidth="1"/>
    <col min="13829" max="13829" width="18.33203125" style="3" customWidth="1"/>
    <col min="13830" max="13830" width="17.6640625" style="3" customWidth="1"/>
    <col min="13831" max="13831" width="56.21875" style="3" customWidth="1"/>
    <col min="13832" max="14080" width="9.33203125" style="3"/>
    <col min="14081" max="14081" width="8.33203125" style="3" customWidth="1"/>
    <col min="14082" max="14082" width="52.44140625" style="3" customWidth="1"/>
    <col min="14083" max="14083" width="15.33203125" style="3" customWidth="1"/>
    <col min="14084" max="14084" width="17.88671875" style="3" customWidth="1"/>
    <col min="14085" max="14085" width="18.33203125" style="3" customWidth="1"/>
    <col min="14086" max="14086" width="17.6640625" style="3" customWidth="1"/>
    <col min="14087" max="14087" width="56.21875" style="3" customWidth="1"/>
    <col min="14088" max="14336" width="9.33203125" style="3"/>
    <col min="14337" max="14337" width="8.33203125" style="3" customWidth="1"/>
    <col min="14338" max="14338" width="52.44140625" style="3" customWidth="1"/>
    <col min="14339" max="14339" width="15.33203125" style="3" customWidth="1"/>
    <col min="14340" max="14340" width="17.88671875" style="3" customWidth="1"/>
    <col min="14341" max="14341" width="18.33203125" style="3" customWidth="1"/>
    <col min="14342" max="14342" width="17.6640625" style="3" customWidth="1"/>
    <col min="14343" max="14343" width="56.21875" style="3" customWidth="1"/>
    <col min="14344" max="14592" width="9.33203125" style="3"/>
    <col min="14593" max="14593" width="8.33203125" style="3" customWidth="1"/>
    <col min="14594" max="14594" width="52.44140625" style="3" customWidth="1"/>
    <col min="14595" max="14595" width="15.33203125" style="3" customWidth="1"/>
    <col min="14596" max="14596" width="17.88671875" style="3" customWidth="1"/>
    <col min="14597" max="14597" width="18.33203125" style="3" customWidth="1"/>
    <col min="14598" max="14598" width="17.6640625" style="3" customWidth="1"/>
    <col min="14599" max="14599" width="56.21875" style="3" customWidth="1"/>
    <col min="14600" max="14848" width="9.33203125" style="3"/>
    <col min="14849" max="14849" width="8.33203125" style="3" customWidth="1"/>
    <col min="14850" max="14850" width="52.44140625" style="3" customWidth="1"/>
    <col min="14851" max="14851" width="15.33203125" style="3" customWidth="1"/>
    <col min="14852" max="14852" width="17.88671875" style="3" customWidth="1"/>
    <col min="14853" max="14853" width="18.33203125" style="3" customWidth="1"/>
    <col min="14854" max="14854" width="17.6640625" style="3" customWidth="1"/>
    <col min="14855" max="14855" width="56.21875" style="3" customWidth="1"/>
    <col min="14856" max="15104" width="9.33203125" style="3"/>
    <col min="15105" max="15105" width="8.33203125" style="3" customWidth="1"/>
    <col min="15106" max="15106" width="52.44140625" style="3" customWidth="1"/>
    <col min="15107" max="15107" width="15.33203125" style="3" customWidth="1"/>
    <col min="15108" max="15108" width="17.88671875" style="3" customWidth="1"/>
    <col min="15109" max="15109" width="18.33203125" style="3" customWidth="1"/>
    <col min="15110" max="15110" width="17.6640625" style="3" customWidth="1"/>
    <col min="15111" max="15111" width="56.21875" style="3" customWidth="1"/>
    <col min="15112" max="15360" width="9.33203125" style="3"/>
    <col min="15361" max="15361" width="8.33203125" style="3" customWidth="1"/>
    <col min="15362" max="15362" width="52.44140625" style="3" customWidth="1"/>
    <col min="15363" max="15363" width="15.33203125" style="3" customWidth="1"/>
    <col min="15364" max="15364" width="17.88671875" style="3" customWidth="1"/>
    <col min="15365" max="15365" width="18.33203125" style="3" customWidth="1"/>
    <col min="15366" max="15366" width="17.6640625" style="3" customWidth="1"/>
    <col min="15367" max="15367" width="56.21875" style="3" customWidth="1"/>
    <col min="15368" max="15616" width="9.33203125" style="3"/>
    <col min="15617" max="15617" width="8.33203125" style="3" customWidth="1"/>
    <col min="15618" max="15618" width="52.44140625" style="3" customWidth="1"/>
    <col min="15619" max="15619" width="15.33203125" style="3" customWidth="1"/>
    <col min="15620" max="15620" width="17.88671875" style="3" customWidth="1"/>
    <col min="15621" max="15621" width="18.33203125" style="3" customWidth="1"/>
    <col min="15622" max="15622" width="17.6640625" style="3" customWidth="1"/>
    <col min="15623" max="15623" width="56.21875" style="3" customWidth="1"/>
    <col min="15624" max="15872" width="9.33203125" style="3"/>
    <col min="15873" max="15873" width="8.33203125" style="3" customWidth="1"/>
    <col min="15874" max="15874" width="52.44140625" style="3" customWidth="1"/>
    <col min="15875" max="15875" width="15.33203125" style="3" customWidth="1"/>
    <col min="15876" max="15876" width="17.88671875" style="3" customWidth="1"/>
    <col min="15877" max="15877" width="18.33203125" style="3" customWidth="1"/>
    <col min="15878" max="15878" width="17.6640625" style="3" customWidth="1"/>
    <col min="15879" max="15879" width="56.21875" style="3" customWidth="1"/>
    <col min="15880" max="16128" width="9.33203125" style="3"/>
    <col min="16129" max="16129" width="8.33203125" style="3" customWidth="1"/>
    <col min="16130" max="16130" width="52.44140625" style="3" customWidth="1"/>
    <col min="16131" max="16131" width="15.33203125" style="3" customWidth="1"/>
    <col min="16132" max="16132" width="17.88671875" style="3" customWidth="1"/>
    <col min="16133" max="16133" width="18.33203125" style="3" customWidth="1"/>
    <col min="16134" max="16134" width="17.6640625" style="3" customWidth="1"/>
    <col min="16135" max="16135" width="56.21875" style="3" customWidth="1"/>
    <col min="16136" max="16384" width="9.33203125" style="3"/>
  </cols>
  <sheetData>
    <row r="1" spans="1:7" s="2" customFormat="1" ht="50.25" customHeight="1" x14ac:dyDescent="0.25">
      <c r="A1" s="98" t="s">
        <v>0</v>
      </c>
      <c r="B1" s="98"/>
      <c r="C1" s="98"/>
      <c r="D1" s="98"/>
      <c r="E1" s="98"/>
      <c r="F1" s="98"/>
      <c r="G1" s="1" t="str">
        <f>[10]ТВ!G1</f>
        <v>Форма 5.</v>
      </c>
    </row>
    <row r="2" spans="1:7" ht="29.25" customHeight="1" thickBot="1" x14ac:dyDescent="0.3">
      <c r="A2" s="99" t="s">
        <v>1</v>
      </c>
      <c r="B2" s="99"/>
      <c r="C2" s="99"/>
      <c r="D2" s="99"/>
      <c r="E2" s="99"/>
      <c r="F2" s="99"/>
      <c r="G2" s="99"/>
    </row>
    <row r="3" spans="1:7" s="9" customFormat="1" ht="70.2" customHeight="1" thickBot="1" x14ac:dyDescent="0.3">
      <c r="A3" s="4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tr">
        <f>[10]ХПВ!F3</f>
        <v>Отклонения, в %</v>
      </c>
      <c r="G3" s="8" t="str">
        <f>[10]ХПВ!G3</f>
        <v>Причины отклонения</v>
      </c>
    </row>
    <row r="4" spans="1:7" s="14" customFormat="1" ht="18" customHeight="1" thickBot="1" x14ac:dyDescent="0.3">
      <c r="A4" s="10">
        <v>1</v>
      </c>
      <c r="B4" s="11">
        <v>2</v>
      </c>
      <c r="C4" s="11">
        <v>3</v>
      </c>
      <c r="D4" s="11">
        <v>4</v>
      </c>
      <c r="E4" s="12">
        <v>5</v>
      </c>
      <c r="F4" s="12">
        <v>6</v>
      </c>
      <c r="G4" s="13">
        <v>7</v>
      </c>
    </row>
    <row r="5" spans="1:7" s="2" customFormat="1" ht="46.2" customHeight="1" x14ac:dyDescent="0.25">
      <c r="A5" s="15" t="s">
        <v>7</v>
      </c>
      <c r="B5" s="16" t="s">
        <v>8</v>
      </c>
      <c r="C5" s="17" t="s">
        <v>9</v>
      </c>
      <c r="D5" s="17">
        <f>D6+D20+D25+D28+D31+D59+D67</f>
        <v>150067.43279863577</v>
      </c>
      <c r="E5" s="17">
        <f>E6+E20+E25+E28+E31+E59+E67</f>
        <v>153516.8066401449</v>
      </c>
      <c r="F5" s="18">
        <f>(E5-D5)/D5*100</f>
        <v>2.2985492436174288</v>
      </c>
      <c r="G5" s="100" t="s">
        <v>10</v>
      </c>
    </row>
    <row r="6" spans="1:7" s="2" customFormat="1" ht="19.2" customHeight="1" x14ac:dyDescent="0.25">
      <c r="A6" s="19" t="s">
        <v>7</v>
      </c>
      <c r="B6" s="20" t="s">
        <v>11</v>
      </c>
      <c r="C6" s="21" t="s">
        <v>9</v>
      </c>
      <c r="D6" s="21">
        <f>D7+D10+D11</f>
        <v>32377.466908099195</v>
      </c>
      <c r="E6" s="21">
        <f>E7+E10+E11</f>
        <v>34409.68071793612</v>
      </c>
      <c r="F6" s="22">
        <f t="shared" ref="F6:F70" si="0">(E6-D6)/D6*100</f>
        <v>6.2766300266947965</v>
      </c>
      <c r="G6" s="96"/>
    </row>
    <row r="7" spans="1:7" s="2" customFormat="1" ht="18" customHeight="1" x14ac:dyDescent="0.25">
      <c r="A7" s="23" t="s">
        <v>12</v>
      </c>
      <c r="B7" s="24" t="s">
        <v>13</v>
      </c>
      <c r="C7" s="25" t="s">
        <v>9</v>
      </c>
      <c r="D7" s="25">
        <f>D8+D9</f>
        <v>1817.59</v>
      </c>
      <c r="E7" s="25">
        <f>E8+E9</f>
        <v>1738.6262454519588</v>
      </c>
      <c r="F7" s="26">
        <f t="shared" si="0"/>
        <v>-4.34442060905051</v>
      </c>
      <c r="G7" s="96"/>
    </row>
    <row r="8" spans="1:7" s="31" customFormat="1" ht="17.25" customHeight="1" x14ac:dyDescent="0.25">
      <c r="A8" s="27"/>
      <c r="B8" s="28" t="s">
        <v>14</v>
      </c>
      <c r="C8" s="29" t="s">
        <v>9</v>
      </c>
      <c r="D8" s="29">
        <f>'[10]для исполнения'!J7</f>
        <v>0</v>
      </c>
      <c r="E8" s="30">
        <f>'[10]для исполнения'!K7</f>
        <v>0</v>
      </c>
      <c r="F8" s="30"/>
      <c r="G8" s="96"/>
    </row>
    <row r="9" spans="1:7" s="31" customFormat="1" ht="17.25" customHeight="1" x14ac:dyDescent="0.25">
      <c r="A9" s="27"/>
      <c r="B9" s="28" t="s">
        <v>15</v>
      </c>
      <c r="C9" s="29" t="s">
        <v>9</v>
      </c>
      <c r="D9" s="29">
        <f>'[10]для исполнения'!J8</f>
        <v>1817.59</v>
      </c>
      <c r="E9" s="30">
        <f>'[10]для исполнения'!K8</f>
        <v>1738.6262454519588</v>
      </c>
      <c r="F9" s="30">
        <f t="shared" si="0"/>
        <v>-4.34442060905051</v>
      </c>
      <c r="G9" s="96"/>
    </row>
    <row r="10" spans="1:7" ht="17.25" customHeight="1" x14ac:dyDescent="0.25">
      <c r="A10" s="23" t="s">
        <v>16</v>
      </c>
      <c r="B10" s="24" t="s">
        <v>17</v>
      </c>
      <c r="C10" s="25" t="s">
        <v>9</v>
      </c>
      <c r="D10" s="25">
        <f>'[10]для исполнения'!J9</f>
        <v>6449.2369080991975</v>
      </c>
      <c r="E10" s="26">
        <f>'[10]для исполнения'!K9</f>
        <v>6874.4144724841663</v>
      </c>
      <c r="F10" s="26">
        <f t="shared" si="0"/>
        <v>6.5926801952493719</v>
      </c>
      <c r="G10" s="96"/>
    </row>
    <row r="11" spans="1:7" s="35" customFormat="1" ht="18" customHeight="1" x14ac:dyDescent="0.25">
      <c r="A11" s="32" t="s">
        <v>18</v>
      </c>
      <c r="B11" s="33" t="s">
        <v>19</v>
      </c>
      <c r="C11" s="34" t="s">
        <v>9</v>
      </c>
      <c r="D11" s="34">
        <f>'[10]для исполнения'!J10</f>
        <v>24110.639999999999</v>
      </c>
      <c r="E11" s="30">
        <f>'[10]для исполнения'!K10</f>
        <v>25796.639999999999</v>
      </c>
      <c r="F11" s="26">
        <f t="shared" si="0"/>
        <v>6.9927633609062223</v>
      </c>
      <c r="G11" s="96"/>
    </row>
    <row r="12" spans="1:7" s="39" customFormat="1" ht="18.75" customHeight="1" x14ac:dyDescent="0.25">
      <c r="A12" s="36"/>
      <c r="B12" s="37" t="s">
        <v>20</v>
      </c>
      <c r="C12" s="38" t="s">
        <v>21</v>
      </c>
      <c r="D12" s="38">
        <f>'[10]для исполнения'!J11</f>
        <v>1131.96</v>
      </c>
      <c r="E12" s="30">
        <f>'[10]для исполнения'!K11</f>
        <v>1182.2440000000001</v>
      </c>
      <c r="F12" s="30">
        <f t="shared" si="0"/>
        <v>4.4422064383900581</v>
      </c>
      <c r="G12" s="96"/>
    </row>
    <row r="13" spans="1:7" s="39" customFormat="1" ht="18.75" customHeight="1" x14ac:dyDescent="0.25">
      <c r="A13" s="36"/>
      <c r="B13" s="37" t="s">
        <v>22</v>
      </c>
      <c r="C13" s="38" t="s">
        <v>23</v>
      </c>
      <c r="D13" s="40">
        <f>D11/D12</f>
        <v>21.299904590268206</v>
      </c>
      <c r="E13" s="40">
        <f>E11/E12</f>
        <v>21.820064216862168</v>
      </c>
      <c r="F13" s="41">
        <f t="shared" si="0"/>
        <v>2.4420749134792827</v>
      </c>
      <c r="G13" s="96"/>
    </row>
    <row r="14" spans="1:7" ht="17.25" hidden="1" customHeight="1" x14ac:dyDescent="0.25">
      <c r="A14" s="23" t="s">
        <v>24</v>
      </c>
      <c r="B14" s="24" t="s">
        <v>25</v>
      </c>
      <c r="C14" s="25" t="s">
        <v>9</v>
      </c>
      <c r="D14" s="25">
        <f>'[10]для исполнения'!J13</f>
        <v>0</v>
      </c>
      <c r="E14" s="30">
        <f>'[10]для исполнения'!K13</f>
        <v>0</v>
      </c>
      <c r="F14" s="26"/>
      <c r="G14" s="96"/>
    </row>
    <row r="15" spans="1:7" s="31" customFormat="1" ht="17.25" hidden="1" customHeight="1" x14ac:dyDescent="0.25">
      <c r="A15" s="27"/>
      <c r="B15" s="28" t="s">
        <v>20</v>
      </c>
      <c r="C15" s="29" t="s">
        <v>26</v>
      </c>
      <c r="D15" s="29">
        <f>'[10]для исполнения'!J14</f>
        <v>0</v>
      </c>
      <c r="E15" s="30">
        <f>'[10]для исполнения'!K14</f>
        <v>0</v>
      </c>
      <c r="F15" s="26"/>
      <c r="G15" s="96"/>
    </row>
    <row r="16" spans="1:7" s="31" customFormat="1" ht="17.25" hidden="1" customHeight="1" x14ac:dyDescent="0.25">
      <c r="A16" s="27"/>
      <c r="B16" s="28" t="s">
        <v>27</v>
      </c>
      <c r="C16" s="29" t="s">
        <v>23</v>
      </c>
      <c r="D16" s="29">
        <f>'[10]для исполнения'!J15</f>
        <v>0</v>
      </c>
      <c r="E16" s="30">
        <f>'[10]для исполнения'!K15</f>
        <v>0</v>
      </c>
      <c r="F16" s="26"/>
      <c r="G16" s="96"/>
    </row>
    <row r="17" spans="1:7" ht="17.25" hidden="1" customHeight="1" x14ac:dyDescent="0.25">
      <c r="A17" s="23" t="s">
        <v>28</v>
      </c>
      <c r="B17" s="24" t="s">
        <v>29</v>
      </c>
      <c r="C17" s="25" t="s">
        <v>9</v>
      </c>
      <c r="D17" s="25">
        <f>'[10]для исполнения'!J16</f>
        <v>0</v>
      </c>
      <c r="E17" s="30">
        <f>'[10]для исполнения'!K16</f>
        <v>0</v>
      </c>
      <c r="F17" s="26"/>
      <c r="G17" s="96"/>
    </row>
    <row r="18" spans="1:7" s="31" customFormat="1" ht="17.25" hidden="1" customHeight="1" x14ac:dyDescent="0.25">
      <c r="A18" s="27"/>
      <c r="B18" s="28" t="s">
        <v>20</v>
      </c>
      <c r="C18" s="29" t="s">
        <v>26</v>
      </c>
      <c r="D18" s="29">
        <f>'[10]для исполнения'!J17</f>
        <v>0</v>
      </c>
      <c r="E18" s="30">
        <f>'[10]для исполнения'!K17</f>
        <v>0</v>
      </c>
      <c r="F18" s="26"/>
      <c r="G18" s="96"/>
    </row>
    <row r="19" spans="1:7" s="31" customFormat="1" ht="17.25" hidden="1" customHeight="1" x14ac:dyDescent="0.25">
      <c r="A19" s="27"/>
      <c r="B19" s="28" t="s">
        <v>27</v>
      </c>
      <c r="C19" s="29" t="s">
        <v>23</v>
      </c>
      <c r="D19" s="29">
        <f>'[10]для исполнения'!J18</f>
        <v>0</v>
      </c>
      <c r="E19" s="30">
        <f>'[10]для исполнения'!K18</f>
        <v>0</v>
      </c>
      <c r="F19" s="26"/>
      <c r="G19" s="96"/>
    </row>
    <row r="20" spans="1:7" s="2" customFormat="1" ht="19.2" customHeight="1" x14ac:dyDescent="0.25">
      <c r="A20" s="19" t="s">
        <v>30</v>
      </c>
      <c r="B20" s="20" t="s">
        <v>31</v>
      </c>
      <c r="C20" s="21" t="s">
        <v>9</v>
      </c>
      <c r="D20" s="42">
        <f>D21+D22+D23+D24</f>
        <v>72536.358439826028</v>
      </c>
      <c r="E20" s="42">
        <f>E21+E22+E23+E24</f>
        <v>72718.261909747627</v>
      </c>
      <c r="F20" s="22">
        <f t="shared" si="0"/>
        <v>0.25077557494494385</v>
      </c>
      <c r="G20" s="96"/>
    </row>
    <row r="21" spans="1:7" s="31" customFormat="1" ht="18" customHeight="1" x14ac:dyDescent="0.25">
      <c r="A21" s="23" t="s">
        <v>32</v>
      </c>
      <c r="B21" s="24" t="s">
        <v>33</v>
      </c>
      <c r="C21" s="25" t="s">
        <v>9</v>
      </c>
      <c r="D21" s="25">
        <f>'[10]для исполнения'!J20</f>
        <v>65727.03899999999</v>
      </c>
      <c r="E21" s="30">
        <f>'[10]для исполнения'!K20</f>
        <v>65749.107461213425</v>
      </c>
      <c r="F21" s="26">
        <f t="shared" si="0"/>
        <v>3.3575924838840705E-2</v>
      </c>
      <c r="G21" s="96"/>
    </row>
    <row r="22" spans="1:7" s="31" customFormat="1" ht="20.25" customHeight="1" x14ac:dyDescent="0.25">
      <c r="A22" s="101" t="s">
        <v>34</v>
      </c>
      <c r="B22" s="24" t="s">
        <v>35</v>
      </c>
      <c r="C22" s="25" t="s">
        <v>9</v>
      </c>
      <c r="D22" s="25">
        <f>'[10]для исполнения'!J21</f>
        <v>3424.3811327223484</v>
      </c>
      <c r="E22" s="30">
        <f>'[10]для исполнения'!K21</f>
        <v>3515.7005865505289</v>
      </c>
      <c r="F22" s="26">
        <f t="shared" si="0"/>
        <v>2.666743282620017</v>
      </c>
      <c r="G22" s="96"/>
    </row>
    <row r="23" spans="1:7" s="31" customFormat="1" ht="20.25" customHeight="1" x14ac:dyDescent="0.25">
      <c r="A23" s="102"/>
      <c r="B23" s="24" t="s">
        <v>36</v>
      </c>
      <c r="C23" s="25" t="s">
        <v>9</v>
      </c>
      <c r="D23" s="25">
        <f>'[10]для исполнения'!J22</f>
        <v>2070.4016455650262</v>
      </c>
      <c r="E23" s="30">
        <f>'[10]для исполнения'!K22</f>
        <v>2090.0570293393585</v>
      </c>
      <c r="F23" s="26">
        <f>(E23-D23)/D23*100</f>
        <v>0.9493512438243904</v>
      </c>
      <c r="G23" s="96"/>
    </row>
    <row r="24" spans="1:7" s="31" customFormat="1" ht="20.25" customHeight="1" x14ac:dyDescent="0.25">
      <c r="A24" s="43" t="s">
        <v>37</v>
      </c>
      <c r="B24" s="24" t="s">
        <v>38</v>
      </c>
      <c r="C24" s="25" t="s">
        <v>9</v>
      </c>
      <c r="D24" s="25">
        <f>'[10]для исполнения'!J23</f>
        <v>1314.5366615386549</v>
      </c>
      <c r="E24" s="30">
        <f>'[10]для исполнения'!K23</f>
        <v>1363.3968326443135</v>
      </c>
      <c r="F24" s="26">
        <f t="shared" si="0"/>
        <v>3.7169120143418506</v>
      </c>
      <c r="G24" s="97"/>
    </row>
    <row r="25" spans="1:7" s="2" customFormat="1" ht="21" customHeight="1" x14ac:dyDescent="0.25">
      <c r="A25" s="19" t="s">
        <v>39</v>
      </c>
      <c r="B25" s="20" t="s">
        <v>40</v>
      </c>
      <c r="C25" s="21" t="s">
        <v>9</v>
      </c>
      <c r="D25" s="21">
        <f>D26+D27</f>
        <v>4031.5</v>
      </c>
      <c r="E25" s="21">
        <f>E26+E27</f>
        <v>4031.5</v>
      </c>
      <c r="F25" s="22">
        <f t="shared" si="0"/>
        <v>0</v>
      </c>
      <c r="G25" s="95" t="s">
        <v>41</v>
      </c>
    </row>
    <row r="26" spans="1:7" s="31" customFormat="1" ht="35.4" hidden="1" customHeight="1" x14ac:dyDescent="0.25">
      <c r="A26" s="23" t="s">
        <v>42</v>
      </c>
      <c r="B26" s="44" t="s">
        <v>43</v>
      </c>
      <c r="C26" s="25" t="s">
        <v>9</v>
      </c>
      <c r="D26" s="25">
        <f>'[10]для исполнения'!J25</f>
        <v>3826.07</v>
      </c>
      <c r="E26" s="30">
        <f>'[10]для исполнения'!K25</f>
        <v>3826.07</v>
      </c>
      <c r="F26" s="26">
        <f t="shared" si="0"/>
        <v>0</v>
      </c>
      <c r="G26" s="96"/>
    </row>
    <row r="27" spans="1:7" s="31" customFormat="1" ht="19.2" hidden="1" customHeight="1" x14ac:dyDescent="0.25">
      <c r="A27" s="23" t="s">
        <v>44</v>
      </c>
      <c r="B27" s="45" t="s">
        <v>45</v>
      </c>
      <c r="C27" s="25" t="s">
        <v>9</v>
      </c>
      <c r="D27" s="25">
        <f>'[10]для исполнения'!J26</f>
        <v>205.43</v>
      </c>
      <c r="E27" s="30">
        <f>'[10]для исполнения'!K26</f>
        <v>205.43</v>
      </c>
      <c r="F27" s="26">
        <f t="shared" si="0"/>
        <v>0</v>
      </c>
      <c r="G27" s="97"/>
    </row>
    <row r="28" spans="1:7" s="2" customFormat="1" ht="17.25" customHeight="1" x14ac:dyDescent="0.25">
      <c r="A28" s="19" t="s">
        <v>46</v>
      </c>
      <c r="B28" s="20" t="s">
        <v>47</v>
      </c>
      <c r="C28" s="21" t="s">
        <v>9</v>
      </c>
      <c r="D28" s="21">
        <f>'[10]для исполнения'!J27</f>
        <v>16546.425419658208</v>
      </c>
      <c r="E28" s="30">
        <f>'[10]для исполнения'!K27</f>
        <v>16303.4131</v>
      </c>
      <c r="F28" s="22">
        <f t="shared" si="0"/>
        <v>-1.4686695977820923</v>
      </c>
      <c r="G28" s="95" t="s">
        <v>10</v>
      </c>
    </row>
    <row r="29" spans="1:7" s="48" customFormat="1" ht="17.25" hidden="1" customHeight="1" x14ac:dyDescent="0.25">
      <c r="A29" s="46"/>
      <c r="B29" s="47" t="s">
        <v>48</v>
      </c>
      <c r="C29" s="25" t="s">
        <v>9</v>
      </c>
      <c r="D29" s="25">
        <f>'[10]для исполнения'!J28</f>
        <v>0</v>
      </c>
      <c r="E29" s="26">
        <f>'[10]для исполнения'!K28</f>
        <v>0</v>
      </c>
      <c r="F29" s="26" t="e">
        <f t="shared" si="0"/>
        <v>#DIV/0!</v>
      </c>
      <c r="G29" s="96"/>
    </row>
    <row r="30" spans="1:7" s="48" customFormat="1" ht="17.25" hidden="1" customHeight="1" x14ac:dyDescent="0.25">
      <c r="A30" s="46"/>
      <c r="B30" s="47" t="s">
        <v>49</v>
      </c>
      <c r="C30" s="25" t="s">
        <v>9</v>
      </c>
      <c r="D30" s="25">
        <f>'[10]для исполнения'!J29</f>
        <v>0</v>
      </c>
      <c r="E30" s="26">
        <f>'[10]для исполнения'!K29</f>
        <v>0</v>
      </c>
      <c r="F30" s="26" t="e">
        <f t="shared" si="0"/>
        <v>#DIV/0!</v>
      </c>
      <c r="G30" s="96"/>
    </row>
    <row r="31" spans="1:7" s="2" customFormat="1" ht="33.75" customHeight="1" x14ac:dyDescent="0.25">
      <c r="A31" s="19" t="s">
        <v>50</v>
      </c>
      <c r="B31" s="20" t="s">
        <v>51</v>
      </c>
      <c r="C31" s="21" t="s">
        <v>9</v>
      </c>
      <c r="D31" s="21">
        <f>D32+D33+D34</f>
        <v>5786.4240523585995</v>
      </c>
      <c r="E31" s="21">
        <f>E32+E33+E34</f>
        <v>5841.6645919570183</v>
      </c>
      <c r="F31" s="22">
        <f t="shared" si="0"/>
        <v>0.95465764518074359</v>
      </c>
      <c r="G31" s="96"/>
    </row>
    <row r="32" spans="1:7" s="2" customFormat="1" ht="17.25" customHeight="1" x14ac:dyDescent="0.25">
      <c r="A32" s="23" t="s">
        <v>52</v>
      </c>
      <c r="B32" s="24" t="s">
        <v>53</v>
      </c>
      <c r="C32" s="25" t="s">
        <v>9</v>
      </c>
      <c r="D32" s="25">
        <f>'[10]для исполнения'!J31</f>
        <v>285.79053815478909</v>
      </c>
      <c r="E32" s="26">
        <f>'[10]для исполнения'!K31</f>
        <v>294.73806937147867</v>
      </c>
      <c r="F32" s="26">
        <f t="shared" si="0"/>
        <v>3.1308003667509263</v>
      </c>
      <c r="G32" s="96"/>
    </row>
    <row r="33" spans="1:7" s="2" customFormat="1" ht="17.25" customHeight="1" x14ac:dyDescent="0.25">
      <c r="A33" s="23" t="s">
        <v>54</v>
      </c>
      <c r="B33" s="24" t="s">
        <v>55</v>
      </c>
      <c r="C33" s="25" t="s">
        <v>9</v>
      </c>
      <c r="D33" s="25">
        <f>'[10]для исполнения'!J32</f>
        <v>3652.0991742695537</v>
      </c>
      <c r="E33" s="26">
        <f>'[10]для исполнения'!K32</f>
        <v>3704.7569814682734</v>
      </c>
      <c r="F33" s="26">
        <f t="shared" si="0"/>
        <v>1.4418504176916713</v>
      </c>
      <c r="G33" s="96"/>
    </row>
    <row r="34" spans="1:7" s="2" customFormat="1" ht="18" customHeight="1" x14ac:dyDescent="0.25">
      <c r="A34" s="23" t="s">
        <v>56</v>
      </c>
      <c r="B34" s="24" t="s">
        <v>57</v>
      </c>
      <c r="C34" s="25" t="s">
        <v>9</v>
      </c>
      <c r="D34" s="25">
        <f>D35+D36+D37+D38+D43+D44+D45+D46+D47+D48+D49+D50+D51+D52+D53+D54+D55+D56+D57+D58</f>
        <v>1848.5343399342571</v>
      </c>
      <c r="E34" s="25">
        <f>E35+E36+E37+E38+E43+E44+E45+E46+E47+E48+E49+E50+E51+E52+E53+E54+E55+E56+E57+E58</f>
        <v>1842.1695411172661</v>
      </c>
      <c r="F34" s="26">
        <f t="shared" si="0"/>
        <v>-0.34431596316557112</v>
      </c>
      <c r="G34" s="97"/>
    </row>
    <row r="35" spans="1:7" ht="17.25" hidden="1" customHeight="1" x14ac:dyDescent="0.25">
      <c r="A35" s="23" t="s">
        <v>58</v>
      </c>
      <c r="B35" s="24" t="s">
        <v>59</v>
      </c>
      <c r="C35" s="25" t="s">
        <v>9</v>
      </c>
      <c r="D35" s="25">
        <f>'[10]для исполнения'!J34</f>
        <v>0</v>
      </c>
      <c r="E35" s="26">
        <f>'[10]для исполнения'!K34</f>
        <v>0</v>
      </c>
      <c r="F35" s="26"/>
      <c r="G35" s="95" t="s">
        <v>60</v>
      </c>
    </row>
    <row r="36" spans="1:7" ht="17.25" hidden="1" customHeight="1" x14ac:dyDescent="0.25">
      <c r="A36" s="23" t="s">
        <v>61</v>
      </c>
      <c r="B36" s="24" t="s">
        <v>62</v>
      </c>
      <c r="C36" s="25" t="s">
        <v>9</v>
      </c>
      <c r="D36" s="25">
        <f>'[10]для исполнения'!J35</f>
        <v>0</v>
      </c>
      <c r="E36" s="26">
        <f>'[10]для исполнения'!K35</f>
        <v>0</v>
      </c>
      <c r="F36" s="26"/>
      <c r="G36" s="96"/>
    </row>
    <row r="37" spans="1:7" ht="17.25" hidden="1" customHeight="1" x14ac:dyDescent="0.25">
      <c r="A37" s="23" t="s">
        <v>63</v>
      </c>
      <c r="B37" s="24" t="s">
        <v>64</v>
      </c>
      <c r="C37" s="25" t="s">
        <v>9</v>
      </c>
      <c r="D37" s="25">
        <f>'[10]для исполнения'!J36</f>
        <v>23.289378776506354</v>
      </c>
      <c r="E37" s="26">
        <f>'[10]для исполнения'!K36</f>
        <v>23.289446337204772</v>
      </c>
      <c r="F37" s="26">
        <f t="shared" si="0"/>
        <v>2.9009231661858702E-4</v>
      </c>
      <c r="G37" s="97"/>
    </row>
    <row r="38" spans="1:7" ht="21" hidden="1" customHeight="1" x14ac:dyDescent="0.25">
      <c r="A38" s="23" t="s">
        <v>65</v>
      </c>
      <c r="B38" s="49" t="s">
        <v>66</v>
      </c>
      <c r="C38" s="25" t="s">
        <v>9</v>
      </c>
      <c r="D38" s="25">
        <f>D39+D40+D41+D42</f>
        <v>987.22371238255505</v>
      </c>
      <c r="E38" s="25">
        <f>E39+E40+E41+E42</f>
        <v>957.50140587822636</v>
      </c>
      <c r="F38" s="26">
        <f t="shared" si="0"/>
        <v>-3.0106961706376758</v>
      </c>
      <c r="G38" s="95" t="s">
        <v>10</v>
      </c>
    </row>
    <row r="39" spans="1:7" s="31" customFormat="1" ht="17.25" hidden="1" customHeight="1" x14ac:dyDescent="0.25">
      <c r="A39" s="27"/>
      <c r="B39" s="50" t="s">
        <v>67</v>
      </c>
      <c r="C39" s="29" t="s">
        <v>9</v>
      </c>
      <c r="D39" s="29">
        <f>'[10]для исполнения'!J38</f>
        <v>687.00921367207161</v>
      </c>
      <c r="E39" s="30">
        <f>'[10]для исполнения'!K38</f>
        <v>657.28690716774292</v>
      </c>
      <c r="F39" s="30">
        <f t="shared" si="0"/>
        <v>-4.3263330262286637</v>
      </c>
      <c r="G39" s="97"/>
    </row>
    <row r="40" spans="1:7" s="31" customFormat="1" ht="17.25" hidden="1" customHeight="1" x14ac:dyDescent="0.25">
      <c r="A40" s="27"/>
      <c r="B40" s="28" t="s">
        <v>68</v>
      </c>
      <c r="C40" s="29" t="s">
        <v>9</v>
      </c>
      <c r="D40" s="29">
        <f>'[10]для исполнения'!J39</f>
        <v>116.52674260727603</v>
      </c>
      <c r="E40" s="30">
        <f>'[10]для исполнения'!K39</f>
        <v>116.52674260727603</v>
      </c>
      <c r="F40" s="30">
        <f t="shared" si="0"/>
        <v>0</v>
      </c>
      <c r="G40" s="95" t="s">
        <v>60</v>
      </c>
    </row>
    <row r="41" spans="1:7" s="31" customFormat="1" ht="18.75" hidden="1" customHeight="1" x14ac:dyDescent="0.25">
      <c r="A41" s="27"/>
      <c r="B41" s="28" t="s">
        <v>69</v>
      </c>
      <c r="C41" s="29" t="s">
        <v>9</v>
      </c>
      <c r="D41" s="29">
        <f>'[10]для исполнения'!J40</f>
        <v>0</v>
      </c>
      <c r="E41" s="30">
        <f>'[10]для исполнения'!K40</f>
        <v>0</v>
      </c>
      <c r="F41" s="30"/>
      <c r="G41" s="96"/>
    </row>
    <row r="42" spans="1:7" s="31" customFormat="1" ht="18" hidden="1" customHeight="1" x14ac:dyDescent="0.25">
      <c r="A42" s="27"/>
      <c r="B42" s="28" t="s">
        <v>70</v>
      </c>
      <c r="C42" s="29" t="s">
        <v>9</v>
      </c>
      <c r="D42" s="29">
        <f>'[10]для исполнения'!J41</f>
        <v>183.68775610320745</v>
      </c>
      <c r="E42" s="30">
        <f>'[10]для исполнения'!K41</f>
        <v>183.68775610320745</v>
      </c>
      <c r="F42" s="30">
        <f t="shared" si="0"/>
        <v>0</v>
      </c>
      <c r="G42" s="97"/>
    </row>
    <row r="43" spans="1:7" ht="17.25" hidden="1" customHeight="1" x14ac:dyDescent="0.25">
      <c r="A43" s="23" t="s">
        <v>71</v>
      </c>
      <c r="B43" s="49" t="s">
        <v>72</v>
      </c>
      <c r="C43" s="25" t="s">
        <v>9</v>
      </c>
      <c r="D43" s="25">
        <f>'[10]для исполнения'!J42</f>
        <v>122.08652153774895</v>
      </c>
      <c r="E43" s="26">
        <f>'[10]для исполнения'!K42</f>
        <v>144.69513663733207</v>
      </c>
      <c r="F43" s="30">
        <f t="shared" si="0"/>
        <v>18.518518518518501</v>
      </c>
      <c r="G43" s="51" t="s">
        <v>10</v>
      </c>
    </row>
    <row r="44" spans="1:7" ht="17.25" hidden="1" customHeight="1" x14ac:dyDescent="0.25">
      <c r="A44" s="23" t="s">
        <v>73</v>
      </c>
      <c r="B44" s="49" t="s">
        <v>74</v>
      </c>
      <c r="C44" s="25" t="s">
        <v>9</v>
      </c>
      <c r="D44" s="25">
        <f>'[10]для исполнения'!J43</f>
        <v>18.700921631227036</v>
      </c>
      <c r="E44" s="26">
        <f>'[10]для исполнения'!K43</f>
        <v>18.700921631227033</v>
      </c>
      <c r="F44" s="26">
        <f t="shared" si="0"/>
        <v>-1.899753257544342E-14</v>
      </c>
      <c r="G44" s="95" t="s">
        <v>60</v>
      </c>
    </row>
    <row r="45" spans="1:7" ht="27" hidden="1" customHeight="1" x14ac:dyDescent="0.25">
      <c r="A45" s="23" t="s">
        <v>75</v>
      </c>
      <c r="B45" s="49" t="s">
        <v>76</v>
      </c>
      <c r="C45" s="25" t="s">
        <v>9</v>
      </c>
      <c r="D45" s="25">
        <f>'[10]для исполнения'!J44</f>
        <v>26.834762599877074</v>
      </c>
      <c r="E45" s="26">
        <f>'[10]для исполнения'!K44</f>
        <v>26.834769193300559</v>
      </c>
      <c r="F45" s="26">
        <f t="shared" si="0"/>
        <v>2.4570455806614031E-5</v>
      </c>
      <c r="G45" s="96"/>
    </row>
    <row r="46" spans="1:7" ht="17.25" hidden="1" customHeight="1" x14ac:dyDescent="0.25">
      <c r="A46" s="23" t="s">
        <v>77</v>
      </c>
      <c r="B46" s="49" t="s">
        <v>78</v>
      </c>
      <c r="C46" s="25" t="s">
        <v>9</v>
      </c>
      <c r="D46" s="25">
        <f>'[10]для исполнения'!J45</f>
        <v>139.22464160129837</v>
      </c>
      <c r="E46" s="26">
        <f>'[10]для исполнения'!K45</f>
        <v>139.22464160129834</v>
      </c>
      <c r="F46" s="26">
        <f t="shared" si="0"/>
        <v>-2.0414280908544967E-14</v>
      </c>
      <c r="G46" s="96"/>
    </row>
    <row r="47" spans="1:7" ht="17.25" hidden="1" customHeight="1" x14ac:dyDescent="0.25">
      <c r="A47" s="23" t="s">
        <v>79</v>
      </c>
      <c r="B47" s="49" t="s">
        <v>80</v>
      </c>
      <c r="C47" s="25" t="s">
        <v>9</v>
      </c>
      <c r="D47" s="25">
        <f>'[10]для исполнения'!J46</f>
        <v>0</v>
      </c>
      <c r="E47" s="26">
        <f>'[10]для исполнения'!K46</f>
        <v>0</v>
      </c>
      <c r="F47" s="26"/>
      <c r="G47" s="96"/>
    </row>
    <row r="48" spans="1:7" ht="17.25" hidden="1" customHeight="1" x14ac:dyDescent="0.25">
      <c r="A48" s="23" t="s">
        <v>81</v>
      </c>
      <c r="B48" s="52" t="s">
        <v>82</v>
      </c>
      <c r="C48" s="25" t="s">
        <v>9</v>
      </c>
      <c r="D48" s="25">
        <f>'[10]для исполнения'!J47</f>
        <v>0</v>
      </c>
      <c r="E48" s="26">
        <f>'[10]для исполнения'!K47</f>
        <v>0</v>
      </c>
      <c r="F48" s="26"/>
      <c r="G48" s="96"/>
    </row>
    <row r="49" spans="1:7" ht="17.25" hidden="1" customHeight="1" x14ac:dyDescent="0.25">
      <c r="A49" s="23" t="s">
        <v>83</v>
      </c>
      <c r="B49" s="52" t="s">
        <v>84</v>
      </c>
      <c r="C49" s="25" t="s">
        <v>9</v>
      </c>
      <c r="D49" s="25">
        <f>'[10]для исполнения'!J48</f>
        <v>0</v>
      </c>
      <c r="E49" s="26">
        <f>'[10]для исполнения'!K48</f>
        <v>0</v>
      </c>
      <c r="F49" s="26"/>
      <c r="G49" s="96"/>
    </row>
    <row r="50" spans="1:7" ht="17.25" hidden="1" customHeight="1" x14ac:dyDescent="0.25">
      <c r="A50" s="23" t="s">
        <v>85</v>
      </c>
      <c r="B50" s="52" t="s">
        <v>86</v>
      </c>
      <c r="C50" s="25" t="s">
        <v>9</v>
      </c>
      <c r="D50" s="25">
        <f>'[10]для исполнения'!J49</f>
        <v>2.5306329113924044</v>
      </c>
      <c r="E50" s="26">
        <f>'[10]для исполнения'!K49</f>
        <v>2.5306329113924049</v>
      </c>
      <c r="F50" s="26">
        <f t="shared" si="0"/>
        <v>1.7548543206360023E-14</v>
      </c>
      <c r="G50" s="96"/>
    </row>
    <row r="51" spans="1:7" ht="17.25" hidden="1" customHeight="1" x14ac:dyDescent="0.25">
      <c r="A51" s="23" t="s">
        <v>87</v>
      </c>
      <c r="B51" s="49" t="s">
        <v>88</v>
      </c>
      <c r="C51" s="25" t="s">
        <v>9</v>
      </c>
      <c r="D51" s="25">
        <f>'[10]для исполнения'!J50</f>
        <v>178.97888795986623</v>
      </c>
      <c r="E51" s="26">
        <f>'[10]для исполнения'!K50</f>
        <v>178.9788879598662</v>
      </c>
      <c r="F51" s="26">
        <f t="shared" si="0"/>
        <v>-1.5879922908436677E-14</v>
      </c>
      <c r="G51" s="97"/>
    </row>
    <row r="52" spans="1:7" ht="17.25" hidden="1" customHeight="1" x14ac:dyDescent="0.25">
      <c r="A52" s="23" t="s">
        <v>89</v>
      </c>
      <c r="B52" s="52" t="s">
        <v>90</v>
      </c>
      <c r="C52" s="25" t="s">
        <v>9</v>
      </c>
      <c r="D52" s="25">
        <f>'[10]для исполнения'!J51</f>
        <v>8.0167043478260869</v>
      </c>
      <c r="E52" s="26">
        <f>'[10]для исполнения'!K51</f>
        <v>8.7655175362318829</v>
      </c>
      <c r="F52" s="26">
        <f t="shared" si="0"/>
        <v>9.3406611484787252</v>
      </c>
      <c r="G52" s="51" t="s">
        <v>10</v>
      </c>
    </row>
    <row r="53" spans="1:7" ht="17.25" hidden="1" customHeight="1" x14ac:dyDescent="0.25">
      <c r="A53" s="23" t="s">
        <v>91</v>
      </c>
      <c r="B53" s="52" t="s">
        <v>92</v>
      </c>
      <c r="C53" s="25" t="s">
        <v>9</v>
      </c>
      <c r="D53" s="25">
        <f>'[10]для исполнения'!J52</f>
        <v>46.92445502526671</v>
      </c>
      <c r="E53" s="26">
        <f>'[10]для исполнения'!K52</f>
        <v>46.924455025266703</v>
      </c>
      <c r="F53" s="26">
        <f t="shared" si="0"/>
        <v>-1.514226932156175E-14</v>
      </c>
      <c r="G53" s="95" t="s">
        <v>60</v>
      </c>
    </row>
    <row r="54" spans="1:7" ht="17.25" hidden="1" customHeight="1" x14ac:dyDescent="0.25">
      <c r="A54" s="23" t="s">
        <v>93</v>
      </c>
      <c r="B54" s="45" t="s">
        <v>94</v>
      </c>
      <c r="C54" s="25" t="s">
        <v>9</v>
      </c>
      <c r="D54" s="25">
        <f>'[10]для исполнения'!J53</f>
        <v>0</v>
      </c>
      <c r="E54" s="26">
        <f>'[10]для исполнения'!K53</f>
        <v>0</v>
      </c>
      <c r="F54" s="26"/>
      <c r="G54" s="96"/>
    </row>
    <row r="55" spans="1:7" ht="17.25" hidden="1" customHeight="1" x14ac:dyDescent="0.25">
      <c r="A55" s="23" t="s">
        <v>95</v>
      </c>
      <c r="B55" s="45" t="s">
        <v>96</v>
      </c>
      <c r="C55" s="25" t="s">
        <v>9</v>
      </c>
      <c r="D55" s="25">
        <f>'[10]для исполнения'!J54</f>
        <v>0</v>
      </c>
      <c r="E55" s="26">
        <f>'[10]для исполнения'!K54</f>
        <v>0</v>
      </c>
      <c r="F55" s="26"/>
      <c r="G55" s="96"/>
    </row>
    <row r="56" spans="1:7" ht="17.25" hidden="1" customHeight="1" x14ac:dyDescent="0.25">
      <c r="A56" s="23" t="s">
        <v>97</v>
      </c>
      <c r="B56" s="45" t="s">
        <v>98</v>
      </c>
      <c r="C56" s="25" t="s">
        <v>9</v>
      </c>
      <c r="D56" s="25">
        <f>'[10]для исполнения'!J55</f>
        <v>55.756093562137934</v>
      </c>
      <c r="E56" s="26">
        <f>'[10]для исполнения'!K55</f>
        <v>55.756093562137949</v>
      </c>
      <c r="F56" s="26">
        <f t="shared" si="0"/>
        <v>2.5487536531526506E-14</v>
      </c>
      <c r="G56" s="96"/>
    </row>
    <row r="57" spans="1:7" ht="17.25" hidden="1" customHeight="1" x14ac:dyDescent="0.25">
      <c r="A57" s="23" t="s">
        <v>99</v>
      </c>
      <c r="B57" s="45" t="s">
        <v>100</v>
      </c>
      <c r="C57" s="25" t="s">
        <v>9</v>
      </c>
      <c r="D57" s="25">
        <f>'[10]для исполнения'!J56</f>
        <v>107.08917455988097</v>
      </c>
      <c r="E57" s="26">
        <f>'[10]для исполнения'!K56</f>
        <v>107.08917980510785</v>
      </c>
      <c r="F57" s="26">
        <f t="shared" si="0"/>
        <v>4.8979991626997014E-6</v>
      </c>
      <c r="G57" s="96"/>
    </row>
    <row r="58" spans="1:7" ht="17.25" hidden="1" customHeight="1" x14ac:dyDescent="0.25">
      <c r="A58" s="23" t="s">
        <v>101</v>
      </c>
      <c r="B58" s="45" t="s">
        <v>102</v>
      </c>
      <c r="C58" s="25" t="s">
        <v>9</v>
      </c>
      <c r="D58" s="25">
        <f>'[10]для исполнения'!J57</f>
        <v>131.87845303867402</v>
      </c>
      <c r="E58" s="26">
        <f>'[10]для исполнения'!K57</f>
        <v>131.87845303867402</v>
      </c>
      <c r="F58" s="26">
        <f t="shared" si="0"/>
        <v>0</v>
      </c>
      <c r="G58" s="97"/>
    </row>
    <row r="59" spans="1:7" s="2" customFormat="1" ht="22.5" customHeight="1" x14ac:dyDescent="0.25">
      <c r="A59" s="53" t="s">
        <v>103</v>
      </c>
      <c r="B59" s="54" t="s">
        <v>104</v>
      </c>
      <c r="C59" s="21" t="s">
        <v>9</v>
      </c>
      <c r="D59" s="21">
        <f>D60+D61+D62+D63</f>
        <v>802.21386869015009</v>
      </c>
      <c r="E59" s="21">
        <f>E60+E61+E62+E63</f>
        <v>809.32858090832815</v>
      </c>
      <c r="F59" s="22">
        <f t="shared" si="0"/>
        <v>0.88688471938224089</v>
      </c>
      <c r="G59" s="95" t="s">
        <v>10</v>
      </c>
    </row>
    <row r="60" spans="1:7" ht="16.5" customHeight="1" x14ac:dyDescent="0.25">
      <c r="A60" s="23" t="s">
        <v>105</v>
      </c>
      <c r="B60" s="45" t="s">
        <v>106</v>
      </c>
      <c r="C60" s="25" t="s">
        <v>9</v>
      </c>
      <c r="D60" s="25">
        <f>'[10]для исполнения'!J59</f>
        <v>141.31018840077328</v>
      </c>
      <c r="E60" s="26">
        <f>'[10]для исполнения'!K59</f>
        <v>153.7206183387774</v>
      </c>
      <c r="F60" s="26">
        <f t="shared" si="0"/>
        <v>8.7824027966098175</v>
      </c>
      <c r="G60" s="96"/>
    </row>
    <row r="61" spans="1:7" ht="16.5" customHeight="1" x14ac:dyDescent="0.25">
      <c r="A61" s="23" t="s">
        <v>107</v>
      </c>
      <c r="B61" s="45" t="s">
        <v>108</v>
      </c>
      <c r="C61" s="25" t="s">
        <v>9</v>
      </c>
      <c r="D61" s="25">
        <f>'[10]для исполнения'!J60</f>
        <v>451.14052956178597</v>
      </c>
      <c r="E61" s="26">
        <f>'[10]для исполнения'!K60</f>
        <v>440.12625749290657</v>
      </c>
      <c r="F61" s="26">
        <f t="shared" si="0"/>
        <v>-2.4414281908074353</v>
      </c>
      <c r="G61" s="97"/>
    </row>
    <row r="62" spans="1:7" s="31" customFormat="1" ht="16.5" customHeight="1" x14ac:dyDescent="0.25">
      <c r="A62" s="23" t="s">
        <v>109</v>
      </c>
      <c r="B62" s="45" t="s">
        <v>110</v>
      </c>
      <c r="C62" s="25" t="s">
        <v>9</v>
      </c>
      <c r="D62" s="25">
        <f>'[10]для исполнения'!J61</f>
        <v>4.1195292504570391</v>
      </c>
      <c r="E62" s="26">
        <f>'[10]для исполнения'!K61</f>
        <v>4.1195292504570382</v>
      </c>
      <c r="F62" s="26">
        <f t="shared" si="0"/>
        <v>-2.1560192092375279E-14</v>
      </c>
      <c r="G62" s="51" t="s">
        <v>111</v>
      </c>
    </row>
    <row r="63" spans="1:7" s="2" customFormat="1" ht="21" customHeight="1" x14ac:dyDescent="0.25">
      <c r="A63" s="23" t="s">
        <v>112</v>
      </c>
      <c r="B63" s="24" t="s">
        <v>113</v>
      </c>
      <c r="C63" s="25" t="s">
        <v>9</v>
      </c>
      <c r="D63" s="25">
        <f>D64+D65+D66</f>
        <v>205.64362147713376</v>
      </c>
      <c r="E63" s="25">
        <f>E64+E65+E66</f>
        <v>211.3621758261871</v>
      </c>
      <c r="F63" s="26">
        <f t="shared" si="0"/>
        <v>2.7808080347822512</v>
      </c>
      <c r="G63" s="95" t="s">
        <v>10</v>
      </c>
    </row>
    <row r="64" spans="1:7" s="31" customFormat="1" ht="16.5" hidden="1" customHeight="1" x14ac:dyDescent="0.25">
      <c r="A64" s="27"/>
      <c r="B64" s="50" t="s">
        <v>114</v>
      </c>
      <c r="C64" s="29" t="s">
        <v>9</v>
      </c>
      <c r="D64" s="29">
        <f>'[10]для исполнения'!J63</f>
        <v>89.974099189889813</v>
      </c>
      <c r="E64" s="30">
        <f>'[10]для исполнения'!K63</f>
        <v>91.897561049902777</v>
      </c>
      <c r="F64" s="30">
        <f t="shared" si="0"/>
        <v>2.1377950736172511</v>
      </c>
      <c r="G64" s="96"/>
    </row>
    <row r="65" spans="1:7" s="31" customFormat="1" ht="16.5" hidden="1" customHeight="1" x14ac:dyDescent="0.25">
      <c r="A65" s="27"/>
      <c r="B65" s="50" t="s">
        <v>115</v>
      </c>
      <c r="C65" s="29" t="s">
        <v>9</v>
      </c>
      <c r="D65" s="29">
        <f>'[10]для исполнения'!J64</f>
        <v>114.08121668724392</v>
      </c>
      <c r="E65" s="30">
        <f>'[10]для исполнения'!K64</f>
        <v>117.87630917628431</v>
      </c>
      <c r="F65" s="30">
        <f t="shared" si="0"/>
        <v>3.3266584975550462</v>
      </c>
      <c r="G65" s="97"/>
    </row>
    <row r="66" spans="1:7" s="31" customFormat="1" ht="16.5" hidden="1" customHeight="1" x14ac:dyDescent="0.25">
      <c r="A66" s="27"/>
      <c r="B66" s="50" t="s">
        <v>116</v>
      </c>
      <c r="C66" s="29" t="s">
        <v>9</v>
      </c>
      <c r="D66" s="29">
        <f>'[10]для исполнения'!J65</f>
        <v>1.5883056000000002</v>
      </c>
      <c r="E66" s="30">
        <f>'[10]для исполнения'!K65</f>
        <v>1.5883056000000002</v>
      </c>
      <c r="F66" s="30">
        <f t="shared" si="0"/>
        <v>0</v>
      </c>
      <c r="G66" s="51" t="s">
        <v>111</v>
      </c>
    </row>
    <row r="67" spans="1:7" s="2" customFormat="1" ht="21" customHeight="1" x14ac:dyDescent="0.25">
      <c r="A67" s="19" t="s">
        <v>117</v>
      </c>
      <c r="B67" s="20" t="s">
        <v>118</v>
      </c>
      <c r="C67" s="21" t="s">
        <v>9</v>
      </c>
      <c r="D67" s="21">
        <f>D68+D69+D70+D79+D80+D85+D89+D90+D92+D93</f>
        <v>17987.044110003586</v>
      </c>
      <c r="E67" s="21">
        <f>E68+E69+E70+E79+E80+E85+E89+E90+E92+E93</f>
        <v>19402.9577395958</v>
      </c>
      <c r="F67" s="22">
        <f t="shared" si="0"/>
        <v>7.8718527676526175</v>
      </c>
      <c r="G67" s="95" t="s">
        <v>10</v>
      </c>
    </row>
    <row r="68" spans="1:7" s="2" customFormat="1" ht="17.25" customHeight="1" x14ac:dyDescent="0.25">
      <c r="A68" s="23" t="s">
        <v>119</v>
      </c>
      <c r="B68" s="24" t="s">
        <v>120</v>
      </c>
      <c r="C68" s="25" t="s">
        <v>9</v>
      </c>
      <c r="D68" s="25">
        <f>'[10]для исполнения'!J67</f>
        <v>10.964111619026252</v>
      </c>
      <c r="E68" s="26">
        <f>'[10]для исполнения'!K67</f>
        <v>10.599070901503255</v>
      </c>
      <c r="F68" s="26">
        <f t="shared" si="0"/>
        <v>-3.3294144588015087</v>
      </c>
      <c r="G68" s="96"/>
    </row>
    <row r="69" spans="1:7" s="2" customFormat="1" ht="17.25" customHeight="1" x14ac:dyDescent="0.25">
      <c r="A69" s="23" t="s">
        <v>121</v>
      </c>
      <c r="B69" s="24" t="s">
        <v>122</v>
      </c>
      <c r="C69" s="25" t="s">
        <v>9</v>
      </c>
      <c r="D69" s="25">
        <f>'[10]для исполнения'!J68</f>
        <v>26.03067437981559</v>
      </c>
      <c r="E69" s="26">
        <f>'[10]для исполнения'!K68</f>
        <v>26.726148372700099</v>
      </c>
      <c r="F69" s="26">
        <f t="shared" si="0"/>
        <v>2.6717478876528271</v>
      </c>
      <c r="G69" s="96"/>
    </row>
    <row r="70" spans="1:7" s="2" customFormat="1" ht="21" customHeight="1" x14ac:dyDescent="0.25">
      <c r="A70" s="23" t="s">
        <v>123</v>
      </c>
      <c r="B70" s="24" t="s">
        <v>124</v>
      </c>
      <c r="C70" s="25" t="s">
        <v>9</v>
      </c>
      <c r="D70" s="25">
        <f>D71+D72+D73+D74+D75+D76+D77+D78</f>
        <v>1919.0285638735327</v>
      </c>
      <c r="E70" s="25">
        <f>E71+E72+E73+E74+E75+E76+E77+E78</f>
        <v>1960.144750154705</v>
      </c>
      <c r="F70" s="26">
        <f t="shared" si="0"/>
        <v>2.1425520732312524</v>
      </c>
      <c r="G70" s="96"/>
    </row>
    <row r="71" spans="1:7" s="31" customFormat="1" ht="17.25" hidden="1" customHeight="1" x14ac:dyDescent="0.25">
      <c r="A71" s="27"/>
      <c r="B71" s="28" t="s">
        <v>125</v>
      </c>
      <c r="C71" s="29" t="s">
        <v>9</v>
      </c>
      <c r="D71" s="29">
        <f>'[10]для исполнения'!J70</f>
        <v>537.46922542063191</v>
      </c>
      <c r="E71" s="30">
        <f>'[10]для исполнения'!K70</f>
        <v>538.55046158736195</v>
      </c>
      <c r="F71" s="30">
        <f t="shared" ref="F71:F136" si="1">(E71-D71)/D71*100</f>
        <v>0.20117173516006315</v>
      </c>
      <c r="G71" s="96"/>
    </row>
    <row r="72" spans="1:7" s="31" customFormat="1" ht="17.25" hidden="1" customHeight="1" x14ac:dyDescent="0.25">
      <c r="A72" s="27"/>
      <c r="B72" s="28" t="s">
        <v>126</v>
      </c>
      <c r="C72" s="29" t="s">
        <v>9</v>
      </c>
      <c r="D72" s="29">
        <f>'[10]для исполнения'!J71</f>
        <v>134.94048503449335</v>
      </c>
      <c r="E72" s="30">
        <f>'[10]для исполнения'!K71</f>
        <v>136.94953989938887</v>
      </c>
      <c r="F72" s="30">
        <f t="shared" si="1"/>
        <v>1.488845148571954</v>
      </c>
      <c r="G72" s="96"/>
    </row>
    <row r="73" spans="1:7" s="31" customFormat="1" ht="17.25" hidden="1" customHeight="1" x14ac:dyDescent="0.25">
      <c r="A73" s="27"/>
      <c r="B73" s="28" t="s">
        <v>127</v>
      </c>
      <c r="C73" s="29" t="s">
        <v>9</v>
      </c>
      <c r="D73" s="29">
        <f>'[10]для исполнения'!J72</f>
        <v>434.46523427325667</v>
      </c>
      <c r="E73" s="30">
        <f>'[10]для исполнения'!K72</f>
        <v>462.99368411187294</v>
      </c>
      <c r="F73" s="30">
        <f t="shared" si="1"/>
        <v>6.5663366336633775</v>
      </c>
      <c r="G73" s="96"/>
    </row>
    <row r="74" spans="1:7" s="31" customFormat="1" ht="17.25" hidden="1" customHeight="1" x14ac:dyDescent="0.25">
      <c r="A74" s="27"/>
      <c r="B74" s="28" t="s">
        <v>128</v>
      </c>
      <c r="C74" s="29" t="s">
        <v>9</v>
      </c>
      <c r="D74" s="29">
        <f>'[10]для исполнения'!J73</f>
        <v>139.61212749672865</v>
      </c>
      <c r="E74" s="30">
        <f>'[10]для исполнения'!K73</f>
        <v>139.56937826328914</v>
      </c>
      <c r="F74" s="30">
        <f t="shared" si="1"/>
        <v>-3.0620000000007169E-2</v>
      </c>
      <c r="G74" s="96"/>
    </row>
    <row r="75" spans="1:7" s="31" customFormat="1" ht="17.25" hidden="1" customHeight="1" x14ac:dyDescent="0.25">
      <c r="A75" s="27"/>
      <c r="B75" s="28" t="s">
        <v>129</v>
      </c>
      <c r="C75" s="29" t="s">
        <v>9</v>
      </c>
      <c r="D75" s="29">
        <f>'[10]для исполнения'!J74</f>
        <v>513.37756522849941</v>
      </c>
      <c r="E75" s="30">
        <f>'[10]для исполнения'!K74</f>
        <v>517.0082210260822</v>
      </c>
      <c r="F75" s="30">
        <f t="shared" si="1"/>
        <v>0.70720967246919331</v>
      </c>
      <c r="G75" s="96"/>
    </row>
    <row r="76" spans="1:7" s="31" customFormat="1" ht="17.25" hidden="1" customHeight="1" x14ac:dyDescent="0.25">
      <c r="A76" s="27"/>
      <c r="B76" s="28" t="s">
        <v>130</v>
      </c>
      <c r="C76" s="29" t="s">
        <v>9</v>
      </c>
      <c r="D76" s="29">
        <f>'[10]для исполнения'!J75</f>
        <v>51.288576461256262</v>
      </c>
      <c r="E76" s="30">
        <f>'[10]для исполнения'!K75</f>
        <v>53.661041685588216</v>
      </c>
      <c r="F76" s="30">
        <f t="shared" si="1"/>
        <v>4.6257186064115663</v>
      </c>
      <c r="G76" s="96"/>
    </row>
    <row r="77" spans="1:7" s="31" customFormat="1" ht="17.25" hidden="1" customHeight="1" x14ac:dyDescent="0.25">
      <c r="A77" s="27"/>
      <c r="B77" s="28" t="s">
        <v>131</v>
      </c>
      <c r="C77" s="29" t="s">
        <v>9</v>
      </c>
      <c r="D77" s="29">
        <f>'[10]для исполнения'!J76</f>
        <v>75.955349958666289</v>
      </c>
      <c r="E77" s="30">
        <f>'[10]для исполнения'!K76</f>
        <v>79.492483421052611</v>
      </c>
      <c r="F77" s="30">
        <f t="shared" si="1"/>
        <v>4.6568588839511298</v>
      </c>
      <c r="G77" s="97"/>
    </row>
    <row r="78" spans="1:7" s="31" customFormat="1" ht="17.25" hidden="1" customHeight="1" x14ac:dyDescent="0.25">
      <c r="A78" s="27"/>
      <c r="B78" s="28" t="s">
        <v>132</v>
      </c>
      <c r="C78" s="29" t="s">
        <v>9</v>
      </c>
      <c r="D78" s="29">
        <f>'[10]для исполнения'!J77</f>
        <v>31.92</v>
      </c>
      <c r="E78" s="30">
        <f>'[10]для исполнения'!K77</f>
        <v>31.919940160069221</v>
      </c>
      <c r="F78" s="30">
        <f t="shared" si="1"/>
        <v>-1.8746845482825916E-4</v>
      </c>
      <c r="G78" s="51" t="s">
        <v>60</v>
      </c>
    </row>
    <row r="79" spans="1:7" s="2" customFormat="1" ht="39" hidden="1" customHeight="1" x14ac:dyDescent="0.25">
      <c r="A79" s="23" t="s">
        <v>133</v>
      </c>
      <c r="B79" s="24" t="s">
        <v>134</v>
      </c>
      <c r="C79" s="25" t="s">
        <v>9</v>
      </c>
      <c r="D79" s="25">
        <f>'[10]для исполнения'!J78</f>
        <v>0</v>
      </c>
      <c r="E79" s="26">
        <f>'[10]для исполнения'!K78</f>
        <v>0</v>
      </c>
      <c r="F79" s="26"/>
      <c r="G79" s="55"/>
    </row>
    <row r="80" spans="1:7" s="2" customFormat="1" ht="21.75" customHeight="1" x14ac:dyDescent="0.25">
      <c r="A80" s="23" t="s">
        <v>135</v>
      </c>
      <c r="B80" s="24" t="s">
        <v>136</v>
      </c>
      <c r="C80" s="25" t="s">
        <v>9</v>
      </c>
      <c r="D80" s="25">
        <f>D81+D82+D83+D84</f>
        <v>14313.184169101129</v>
      </c>
      <c r="E80" s="25">
        <f>E81+E82+E83+E84</f>
        <v>15661.500225005548</v>
      </c>
      <c r="F80" s="26">
        <f t="shared" si="1"/>
        <v>9.4200985607040746</v>
      </c>
      <c r="G80" s="51" t="s">
        <v>10</v>
      </c>
    </row>
    <row r="81" spans="1:7" ht="17.25" hidden="1" customHeight="1" x14ac:dyDescent="0.25">
      <c r="A81" s="23"/>
      <c r="B81" s="28" t="s">
        <v>137</v>
      </c>
      <c r="C81" s="29" t="s">
        <v>9</v>
      </c>
      <c r="D81" s="29">
        <f>'[10]для исполнения'!J80</f>
        <v>7.3802190011028834</v>
      </c>
      <c r="E81" s="30">
        <f>'[10]для исполнения'!K80</f>
        <v>7.3802190011028834</v>
      </c>
      <c r="F81" s="30">
        <f t="shared" si="1"/>
        <v>0</v>
      </c>
      <c r="G81" s="51" t="s">
        <v>60</v>
      </c>
    </row>
    <row r="82" spans="1:7" ht="34.200000000000003" hidden="1" customHeight="1" x14ac:dyDescent="0.25">
      <c r="A82" s="23"/>
      <c r="B82" s="28" t="s">
        <v>138</v>
      </c>
      <c r="C82" s="29" t="s">
        <v>9</v>
      </c>
      <c r="D82" s="29">
        <f>'[10]для исполнения'!J81</f>
        <v>33.313950100027782</v>
      </c>
      <c r="E82" s="30">
        <f>'[10]для исполнения'!K81</f>
        <v>32.140006004445681</v>
      </c>
      <c r="F82" s="30">
        <f t="shared" si="1"/>
        <v>-3.5238814132135055</v>
      </c>
      <c r="G82" s="95" t="s">
        <v>10</v>
      </c>
    </row>
    <row r="83" spans="1:7" s="31" customFormat="1" ht="17.25" hidden="1" customHeight="1" x14ac:dyDescent="0.25">
      <c r="A83" s="27"/>
      <c r="B83" s="50" t="s">
        <v>139</v>
      </c>
      <c r="C83" s="29" t="s">
        <v>9</v>
      </c>
      <c r="D83" s="29">
        <f>'[10]для исполнения'!J82</f>
        <v>4542.9399999999996</v>
      </c>
      <c r="E83" s="30">
        <f>'[10]для исполнения'!K82</f>
        <v>5407.15</v>
      </c>
      <c r="F83" s="30">
        <f t="shared" si="1"/>
        <v>19.023143603041206</v>
      </c>
      <c r="G83" s="96"/>
    </row>
    <row r="84" spans="1:7" s="31" customFormat="1" ht="17.25" hidden="1" customHeight="1" x14ac:dyDescent="0.25">
      <c r="A84" s="27"/>
      <c r="B84" s="50" t="s">
        <v>140</v>
      </c>
      <c r="C84" s="29" t="s">
        <v>9</v>
      </c>
      <c r="D84" s="29">
        <f>'[10]для исполнения'!J83</f>
        <v>9729.5499999999993</v>
      </c>
      <c r="E84" s="30">
        <f>'[10]для исполнения'!K83</f>
        <v>10214.83</v>
      </c>
      <c r="F84" s="30">
        <f t="shared" si="1"/>
        <v>4.987692133757478</v>
      </c>
      <c r="G84" s="96"/>
    </row>
    <row r="85" spans="1:7" s="2" customFormat="1" ht="18.75" customHeight="1" x14ac:dyDescent="0.25">
      <c r="A85" s="23" t="s">
        <v>141</v>
      </c>
      <c r="B85" s="24" t="s">
        <v>142</v>
      </c>
      <c r="C85" s="25" t="s">
        <v>9</v>
      </c>
      <c r="D85" s="25">
        <f>D86+D87+D88</f>
        <v>667.73788001879507</v>
      </c>
      <c r="E85" s="25">
        <f>E86+E87+E88</f>
        <v>669.81987032919551</v>
      </c>
      <c r="F85" s="26">
        <f t="shared" si="1"/>
        <v>0.31179754402159121</v>
      </c>
      <c r="G85" s="96"/>
    </row>
    <row r="86" spans="1:7" s="31" customFormat="1" ht="17.25" hidden="1" customHeight="1" x14ac:dyDescent="0.25">
      <c r="A86" s="27"/>
      <c r="B86" s="56" t="s">
        <v>143</v>
      </c>
      <c r="C86" s="29" t="s">
        <v>9</v>
      </c>
      <c r="D86" s="29">
        <f>'[10]для исполнения'!J85</f>
        <v>212.5011271385153</v>
      </c>
      <c r="E86" s="30">
        <f>'[10]для исполнения'!K85</f>
        <v>214.58314992868503</v>
      </c>
      <c r="F86" s="30">
        <f t="shared" si="1"/>
        <v>0.97977023378920669</v>
      </c>
      <c r="G86" s="97"/>
    </row>
    <row r="87" spans="1:7" s="31" customFormat="1" ht="17.25" hidden="1" customHeight="1" x14ac:dyDescent="0.25">
      <c r="A87" s="27"/>
      <c r="B87" s="57" t="s">
        <v>144</v>
      </c>
      <c r="C87" s="29" t="s">
        <v>9</v>
      </c>
      <c r="D87" s="29">
        <f>'[10]для исполнения'!J86</f>
        <v>410.18397290448911</v>
      </c>
      <c r="E87" s="30">
        <f>'[10]для исполнения'!K86</f>
        <v>410.1839416303211</v>
      </c>
      <c r="F87" s="30">
        <f t="shared" si="1"/>
        <v>-7.6244246667235903E-6</v>
      </c>
      <c r="G87" s="95" t="s">
        <v>60</v>
      </c>
    </row>
    <row r="88" spans="1:7" s="31" customFormat="1" ht="17.25" hidden="1" customHeight="1" x14ac:dyDescent="0.25">
      <c r="A88" s="27"/>
      <c r="B88" s="57" t="s">
        <v>145</v>
      </c>
      <c r="C88" s="29" t="s">
        <v>9</v>
      </c>
      <c r="D88" s="29">
        <f>'[10]для исполнения'!J87</f>
        <v>45.052779975790557</v>
      </c>
      <c r="E88" s="30">
        <f>'[10]для исполнения'!K87</f>
        <v>45.052778770189455</v>
      </c>
      <c r="F88" s="30">
        <f t="shared" si="1"/>
        <v>-2.6759749393153704E-6</v>
      </c>
      <c r="G88" s="97"/>
    </row>
    <row r="89" spans="1:7" s="2" customFormat="1" ht="17.25" customHeight="1" x14ac:dyDescent="0.25">
      <c r="A89" s="23" t="s">
        <v>146</v>
      </c>
      <c r="B89" s="33" t="s">
        <v>147</v>
      </c>
      <c r="C89" s="25" t="s">
        <v>9</v>
      </c>
      <c r="D89" s="25">
        <f>'[10]для исполнения'!J88</f>
        <v>36.774269478968641</v>
      </c>
      <c r="E89" s="26">
        <f>'[10]для исполнения'!K88</f>
        <v>36.877674585271841</v>
      </c>
      <c r="F89" s="26">
        <f t="shared" si="1"/>
        <v>0.2811887435652185</v>
      </c>
      <c r="G89" s="95" t="s">
        <v>10</v>
      </c>
    </row>
    <row r="90" spans="1:7" s="2" customFormat="1" ht="21" customHeight="1" x14ac:dyDescent="0.25">
      <c r="A90" s="23" t="s">
        <v>148</v>
      </c>
      <c r="B90" s="24" t="s">
        <v>149</v>
      </c>
      <c r="C90" s="25" t="s">
        <v>9</v>
      </c>
      <c r="D90" s="25">
        <f>D91</f>
        <v>108.01258575858576</v>
      </c>
      <c r="E90" s="25">
        <f>E91</f>
        <v>115.89350657085272</v>
      </c>
      <c r="F90" s="26">
        <f t="shared" si="1"/>
        <v>7.2962986275333401</v>
      </c>
      <c r="G90" s="96"/>
    </row>
    <row r="91" spans="1:7" s="31" customFormat="1" ht="17.25" hidden="1" customHeight="1" x14ac:dyDescent="0.25">
      <c r="A91" s="27"/>
      <c r="B91" s="28" t="s">
        <v>150</v>
      </c>
      <c r="C91" s="25" t="s">
        <v>9</v>
      </c>
      <c r="D91" s="29">
        <f>'[10]для исполнения'!J90</f>
        <v>108.01258575858576</v>
      </c>
      <c r="E91" s="30">
        <f>'[10]для исполнения'!K90</f>
        <v>115.89350657085272</v>
      </c>
      <c r="F91" s="30">
        <f t="shared" si="1"/>
        <v>7.2962986275333401</v>
      </c>
      <c r="G91" s="97"/>
    </row>
    <row r="92" spans="1:7" s="2" customFormat="1" ht="17.25" customHeight="1" x14ac:dyDescent="0.25">
      <c r="A92" s="23" t="s">
        <v>151</v>
      </c>
      <c r="B92" s="24" t="s">
        <v>152</v>
      </c>
      <c r="C92" s="25" t="s">
        <v>9</v>
      </c>
      <c r="D92" s="25">
        <f>'[10]для исполнения'!J91</f>
        <v>648.48088658877714</v>
      </c>
      <c r="E92" s="26">
        <f>'[10]для исполнения'!K91</f>
        <v>648.48087340083111</v>
      </c>
      <c r="F92" s="26">
        <f t="shared" si="1"/>
        <v>-2.0336676526413798E-6</v>
      </c>
      <c r="G92" s="51" t="s">
        <v>60</v>
      </c>
    </row>
    <row r="93" spans="1:7" s="2" customFormat="1" ht="18.600000000000001" customHeight="1" x14ac:dyDescent="0.25">
      <c r="A93" s="23" t="s">
        <v>153</v>
      </c>
      <c r="B93" s="24" t="s">
        <v>154</v>
      </c>
      <c r="C93" s="25" t="s">
        <v>9</v>
      </c>
      <c r="D93" s="25">
        <f>'[10]для исполнения'!J92</f>
        <v>256.83096918495374</v>
      </c>
      <c r="E93" s="26">
        <f>'[10]для исполнения'!K92</f>
        <v>272.91562027519558</v>
      </c>
      <c r="F93" s="26">
        <f t="shared" si="1"/>
        <v>6.2627381508102573</v>
      </c>
      <c r="G93" s="95" t="s">
        <v>10</v>
      </c>
    </row>
    <row r="94" spans="1:7" s="2" customFormat="1" ht="20.25" customHeight="1" x14ac:dyDescent="0.25">
      <c r="A94" s="19" t="s">
        <v>155</v>
      </c>
      <c r="B94" s="20" t="s">
        <v>156</v>
      </c>
      <c r="C94" s="21" t="s">
        <v>9</v>
      </c>
      <c r="D94" s="21">
        <f>D95+D132</f>
        <v>9942.3103052001279</v>
      </c>
      <c r="E94" s="21">
        <f>E95+E132</f>
        <v>10073.345346069245</v>
      </c>
      <c r="F94" s="22">
        <f t="shared" si="1"/>
        <v>1.3179536430338747</v>
      </c>
      <c r="G94" s="96"/>
    </row>
    <row r="95" spans="1:7" s="2" customFormat="1" ht="34.200000000000003" customHeight="1" x14ac:dyDescent="0.25">
      <c r="A95" s="19" t="s">
        <v>157</v>
      </c>
      <c r="B95" s="20" t="s">
        <v>158</v>
      </c>
      <c r="C95" s="21" t="s">
        <v>9</v>
      </c>
      <c r="D95" s="21">
        <f>D96+D97+D98+D99+D100+D103+D104+D105+D106+D107+D108+D115+D116</f>
        <v>5928.962222083188</v>
      </c>
      <c r="E95" s="21">
        <f>E96+E97+E98+E99+E100+E103+E104+E105+E106+E107+E108+E115+E116</f>
        <v>6049.8902199049289</v>
      </c>
      <c r="F95" s="22">
        <f t="shared" si="1"/>
        <v>2.0396149155973533</v>
      </c>
      <c r="G95" s="96" t="s">
        <v>10</v>
      </c>
    </row>
    <row r="96" spans="1:7" s="2" customFormat="1" ht="20.25" customHeight="1" x14ac:dyDescent="0.25">
      <c r="A96" s="23" t="s">
        <v>159</v>
      </c>
      <c r="B96" s="24" t="s">
        <v>160</v>
      </c>
      <c r="C96" s="25" t="s">
        <v>9</v>
      </c>
      <c r="D96" s="25">
        <f>'[10]для исполнения'!J95</f>
        <v>2661.93</v>
      </c>
      <c r="E96" s="26">
        <f>'[10]для исполнения'!K95</f>
        <v>2663.9932510163608</v>
      </c>
      <c r="F96" s="26">
        <f t="shared" si="1"/>
        <v>7.7509589521923453E-2</v>
      </c>
      <c r="G96" s="96"/>
    </row>
    <row r="97" spans="1:7" s="2" customFormat="1" ht="19.5" customHeight="1" x14ac:dyDescent="0.25">
      <c r="A97" s="101" t="s">
        <v>161</v>
      </c>
      <c r="B97" s="24" t="s">
        <v>35</v>
      </c>
      <c r="C97" s="25" t="s">
        <v>9</v>
      </c>
      <c r="D97" s="25">
        <f>'[10]для исполнения'!J96</f>
        <v>135.3996664083717</v>
      </c>
      <c r="E97" s="26">
        <f>'[10]для исполнения'!K96</f>
        <v>137.64270387084792</v>
      </c>
      <c r="F97" s="26">
        <f t="shared" si="1"/>
        <v>1.6566048661531545</v>
      </c>
      <c r="G97" s="96"/>
    </row>
    <row r="98" spans="1:7" s="2" customFormat="1" ht="19.5" customHeight="1" x14ac:dyDescent="0.25">
      <c r="A98" s="102"/>
      <c r="B98" s="24" t="s">
        <v>36</v>
      </c>
      <c r="C98" s="25" t="s">
        <v>9</v>
      </c>
      <c r="D98" s="25">
        <f>'[10]для исполнения'!J97</f>
        <v>81.28289200318811</v>
      </c>
      <c r="E98" s="26">
        <f>'[10]для исполнения'!K97</f>
        <v>81.335042598027414</v>
      </c>
      <c r="F98" s="26">
        <f>(E98-D98)/D98*100</f>
        <v>6.4159374198027683E-2</v>
      </c>
      <c r="G98" s="96"/>
    </row>
    <row r="99" spans="1:7" s="2" customFormat="1" ht="19.5" customHeight="1" x14ac:dyDescent="0.25">
      <c r="A99" s="23" t="s">
        <v>162</v>
      </c>
      <c r="B99" s="24" t="s">
        <v>38</v>
      </c>
      <c r="C99" s="25" t="s">
        <v>9</v>
      </c>
      <c r="D99" s="25">
        <f>'[10]для исполнения'!J98</f>
        <v>53.239646275226313</v>
      </c>
      <c r="E99" s="58">
        <f>'[10]для исполнения'!K98</f>
        <v>54.278046970008027</v>
      </c>
      <c r="F99" s="26">
        <f t="shared" si="1"/>
        <v>1.9504274867147398</v>
      </c>
      <c r="G99" s="97"/>
    </row>
    <row r="100" spans="1:7" s="2" customFormat="1" ht="21" customHeight="1" x14ac:dyDescent="0.25">
      <c r="A100" s="23" t="s">
        <v>163</v>
      </c>
      <c r="B100" s="24" t="s">
        <v>164</v>
      </c>
      <c r="C100" s="25" t="s">
        <v>9</v>
      </c>
      <c r="D100" s="25">
        <f>D101+D102</f>
        <v>117.74</v>
      </c>
      <c r="E100" s="25">
        <f>E101+E102</f>
        <v>117.74</v>
      </c>
      <c r="F100" s="26">
        <f t="shared" si="1"/>
        <v>0</v>
      </c>
      <c r="G100" s="95" t="s">
        <v>60</v>
      </c>
    </row>
    <row r="101" spans="1:7" s="31" customFormat="1" ht="17.25" hidden="1" customHeight="1" x14ac:dyDescent="0.25">
      <c r="A101" s="27"/>
      <c r="B101" s="28" t="s">
        <v>40</v>
      </c>
      <c r="C101" s="29" t="s">
        <v>9</v>
      </c>
      <c r="D101" s="25">
        <f>'[10]для исполнения'!J100</f>
        <v>117.74</v>
      </c>
      <c r="E101" s="26">
        <f>'[10]для исполнения'!K100</f>
        <v>117.74</v>
      </c>
      <c r="F101" s="26">
        <f t="shared" si="1"/>
        <v>0</v>
      </c>
      <c r="G101" s="96"/>
    </row>
    <row r="102" spans="1:7" s="31" customFormat="1" ht="17.25" hidden="1" customHeight="1" x14ac:dyDescent="0.25">
      <c r="A102" s="27"/>
      <c r="B102" s="28" t="s">
        <v>45</v>
      </c>
      <c r="C102" s="29" t="s">
        <v>9</v>
      </c>
      <c r="D102" s="25">
        <f>'[10]для исполнения'!J101</f>
        <v>0</v>
      </c>
      <c r="E102" s="26">
        <f>'[10]для исполнения'!K101</f>
        <v>0</v>
      </c>
      <c r="F102" s="26"/>
      <c r="G102" s="96"/>
    </row>
    <row r="103" spans="1:7" s="2" customFormat="1" ht="17.25" hidden="1" customHeight="1" x14ac:dyDescent="0.25">
      <c r="A103" s="23"/>
      <c r="B103" s="24"/>
      <c r="C103" s="25"/>
      <c r="D103" s="25"/>
      <c r="E103" s="26"/>
      <c r="F103" s="26"/>
      <c r="G103" s="96"/>
    </row>
    <row r="104" spans="1:7" s="2" customFormat="1" ht="17.25" customHeight="1" x14ac:dyDescent="0.25">
      <c r="A104" s="23" t="s">
        <v>165</v>
      </c>
      <c r="B104" s="24" t="s">
        <v>122</v>
      </c>
      <c r="C104" s="25" t="s">
        <v>9</v>
      </c>
      <c r="D104" s="25">
        <f>'[10]для исполнения'!J103</f>
        <v>40.786700182815352</v>
      </c>
      <c r="E104" s="26">
        <f>'[10]для исполнения'!K103</f>
        <v>40.786700182815352</v>
      </c>
      <c r="F104" s="26">
        <f t="shared" si="1"/>
        <v>0</v>
      </c>
      <c r="G104" s="97"/>
    </row>
    <row r="105" spans="1:7" s="2" customFormat="1" ht="17.25" customHeight="1" x14ac:dyDescent="0.25">
      <c r="A105" s="23" t="s">
        <v>166</v>
      </c>
      <c r="B105" s="59" t="s">
        <v>167</v>
      </c>
      <c r="C105" s="25" t="s">
        <v>9</v>
      </c>
      <c r="D105" s="25">
        <f>'[10]для исполнения'!J104</f>
        <v>20.231336564984819</v>
      </c>
      <c r="E105" s="26">
        <f>'[10]для исполнения'!K104</f>
        <v>24.224987643487065</v>
      </c>
      <c r="F105" s="26">
        <f t="shared" si="1"/>
        <v>19.739927046709401</v>
      </c>
      <c r="G105" s="95" t="s">
        <v>10</v>
      </c>
    </row>
    <row r="106" spans="1:7" s="2" customFormat="1" ht="20.399999999999999" customHeight="1" x14ac:dyDescent="0.25">
      <c r="A106" s="23" t="s">
        <v>168</v>
      </c>
      <c r="B106" s="24" t="s">
        <v>120</v>
      </c>
      <c r="C106" s="25" t="s">
        <v>9</v>
      </c>
      <c r="D106" s="25">
        <f>'[10]для исполнения'!J105</f>
        <v>78.111137401088598</v>
      </c>
      <c r="E106" s="26">
        <f>'[10]для исполнения'!K105</f>
        <v>78.635864252943492</v>
      </c>
      <c r="F106" s="26">
        <f t="shared" si="1"/>
        <v>0.67176957001727222</v>
      </c>
      <c r="G106" s="96"/>
    </row>
    <row r="107" spans="1:7" s="2" customFormat="1" ht="17.25" customHeight="1" x14ac:dyDescent="0.25">
      <c r="A107" s="23" t="s">
        <v>169</v>
      </c>
      <c r="B107" s="24" t="s">
        <v>170</v>
      </c>
      <c r="C107" s="25" t="s">
        <v>9</v>
      </c>
      <c r="D107" s="25">
        <f>'[10]для исполнения'!J106</f>
        <v>111.79751934484021</v>
      </c>
      <c r="E107" s="26">
        <f>'[10]для исполнения'!K106</f>
        <v>119.92006226046762</v>
      </c>
      <c r="F107" s="26">
        <f t="shared" si="1"/>
        <v>7.265405317781128</v>
      </c>
      <c r="G107" s="96"/>
    </row>
    <row r="108" spans="1:7" s="2" customFormat="1" ht="22.5" customHeight="1" x14ac:dyDescent="0.25">
      <c r="A108" s="23" t="s">
        <v>171</v>
      </c>
      <c r="B108" s="24" t="s">
        <v>172</v>
      </c>
      <c r="C108" s="25" t="s">
        <v>9</v>
      </c>
      <c r="D108" s="25">
        <f>D109+D110+D111+D112+D113</f>
        <v>29.945811433379045</v>
      </c>
      <c r="E108" s="25">
        <f>E109+E110+E111+E112+E113</f>
        <v>32.530007307540878</v>
      </c>
      <c r="F108" s="26">
        <f t="shared" si="1"/>
        <v>8.6295737215568078</v>
      </c>
      <c r="G108" s="96"/>
    </row>
    <row r="109" spans="1:7" s="31" customFormat="1" ht="17.25" hidden="1" customHeight="1" x14ac:dyDescent="0.25">
      <c r="A109" s="27"/>
      <c r="B109" s="28" t="s">
        <v>173</v>
      </c>
      <c r="C109" s="29" t="s">
        <v>9</v>
      </c>
      <c r="D109" s="29">
        <f>'[10]для исполнения'!J108</f>
        <v>2.1751449275362322</v>
      </c>
      <c r="E109" s="60">
        <f>'[10]для исполнения'!K108</f>
        <v>2.2797101449275372</v>
      </c>
      <c r="F109" s="60">
        <f t="shared" si="1"/>
        <v>4.8072758770030593</v>
      </c>
      <c r="G109" s="97"/>
    </row>
    <row r="110" spans="1:7" s="31" customFormat="1" ht="17.25" hidden="1" customHeight="1" x14ac:dyDescent="0.25">
      <c r="A110" s="27"/>
      <c r="B110" s="28" t="s">
        <v>174</v>
      </c>
      <c r="C110" s="29" t="s">
        <v>9</v>
      </c>
      <c r="D110" s="29">
        <f>'[10]для исполнения'!J109</f>
        <v>1.85</v>
      </c>
      <c r="E110" s="60">
        <f>'[10]для исполнения'!K109</f>
        <v>1.8500054928741092</v>
      </c>
      <c r="F110" s="60">
        <f t="shared" si="1"/>
        <v>2.969121140061759E-4</v>
      </c>
      <c r="G110" s="51" t="s">
        <v>60</v>
      </c>
    </row>
    <row r="111" spans="1:7" s="31" customFormat="1" ht="17.25" hidden="1" customHeight="1" x14ac:dyDescent="0.25">
      <c r="A111" s="27"/>
      <c r="B111" s="56" t="s">
        <v>175</v>
      </c>
      <c r="C111" s="29" t="s">
        <v>9</v>
      </c>
      <c r="D111" s="29">
        <f>'[10]для исполнения'!J110</f>
        <v>0.51248429999999989</v>
      </c>
      <c r="E111" s="60">
        <f>'[10]для исполнения'!K110</f>
        <v>0.53292599999999979</v>
      </c>
      <c r="F111" s="60">
        <f t="shared" si="1"/>
        <v>3.988746582090398</v>
      </c>
      <c r="G111" s="95" t="s">
        <v>10</v>
      </c>
    </row>
    <row r="112" spans="1:7" s="31" customFormat="1" ht="17.25" hidden="1" customHeight="1" x14ac:dyDescent="0.25">
      <c r="A112" s="27"/>
      <c r="B112" s="56" t="s">
        <v>176</v>
      </c>
      <c r="C112" s="29" t="s">
        <v>9</v>
      </c>
      <c r="D112" s="29">
        <f>'[10]для исполнения'!J111</f>
        <v>19.766380177160642</v>
      </c>
      <c r="E112" s="60">
        <f>'[10]для исполнения'!K111</f>
        <v>21.723988508498923</v>
      </c>
      <c r="F112" s="60">
        <f t="shared" si="1"/>
        <v>9.9037270040987551</v>
      </c>
      <c r="G112" s="96"/>
    </row>
    <row r="113" spans="1:7" s="31" customFormat="1" ht="17.25" hidden="1" customHeight="1" x14ac:dyDescent="0.25">
      <c r="A113" s="27"/>
      <c r="B113" s="56" t="s">
        <v>177</v>
      </c>
      <c r="C113" s="29" t="s">
        <v>9</v>
      </c>
      <c r="D113" s="29">
        <f>'[10]для исполнения'!J112</f>
        <v>5.6418020286821715</v>
      </c>
      <c r="E113" s="60">
        <f>'[10]для исполнения'!K112</f>
        <v>6.1433771612403101</v>
      </c>
      <c r="F113" s="60">
        <f t="shared" si="1"/>
        <v>8.8903355702344271</v>
      </c>
      <c r="G113" s="96"/>
    </row>
    <row r="114" spans="1:7" s="2" customFormat="1" ht="20.399999999999999" hidden="1" customHeight="1" x14ac:dyDescent="0.25">
      <c r="A114" s="23"/>
      <c r="B114" s="24"/>
      <c r="C114" s="25"/>
      <c r="D114" s="25"/>
      <c r="E114" s="60"/>
      <c r="F114" s="26"/>
      <c r="G114" s="96"/>
    </row>
    <row r="115" spans="1:7" s="2" customFormat="1" ht="45.6" customHeight="1" x14ac:dyDescent="0.25">
      <c r="A115" s="23" t="s">
        <v>178</v>
      </c>
      <c r="B115" s="61" t="s">
        <v>179</v>
      </c>
      <c r="C115" s="25" t="s">
        <v>9</v>
      </c>
      <c r="D115" s="25">
        <f>'[10]для исполнения'!J114</f>
        <v>1482.8588821912861</v>
      </c>
      <c r="E115" s="26">
        <f>'[10]для исполнения'!K114</f>
        <v>1575.4774278068267</v>
      </c>
      <c r="F115" s="26">
        <f t="shared" si="1"/>
        <v>6.2459446902104458</v>
      </c>
      <c r="G115" s="96"/>
    </row>
    <row r="116" spans="1:7" s="2" customFormat="1" ht="21" customHeight="1" x14ac:dyDescent="0.25">
      <c r="A116" s="23" t="s">
        <v>180</v>
      </c>
      <c r="B116" s="24" t="s">
        <v>181</v>
      </c>
      <c r="C116" s="25" t="s">
        <v>9</v>
      </c>
      <c r="D116" s="25">
        <f>D117+D118+D119+D120+D121+D122+D126+D127+D128+D129+D130+D131</f>
        <v>1115.638630278009</v>
      </c>
      <c r="E116" s="25">
        <f>E117+E118+E119+E120+E121+E122+E126+E127+E128+E129+E130+E131</f>
        <v>1123.3261259956043</v>
      </c>
      <c r="F116" s="26">
        <f t="shared" si="1"/>
        <v>0.68906682764110128</v>
      </c>
      <c r="G116" s="96"/>
    </row>
    <row r="117" spans="1:7" ht="17.25" hidden="1" customHeight="1" x14ac:dyDescent="0.25">
      <c r="A117" s="23"/>
      <c r="B117" s="24" t="s">
        <v>182</v>
      </c>
      <c r="C117" s="25" t="s">
        <v>9</v>
      </c>
      <c r="D117" s="25">
        <f>'[10]для исполнения'!J116</f>
        <v>23.698429835838606</v>
      </c>
      <c r="E117" s="26">
        <f>'[10]для исполнения'!K116</f>
        <v>23.720093747527692</v>
      </c>
      <c r="F117" s="26">
        <f t="shared" si="1"/>
        <v>9.1414966473109857E-2</v>
      </c>
      <c r="G117" s="96"/>
    </row>
    <row r="118" spans="1:7" ht="17.25" hidden="1" customHeight="1" x14ac:dyDescent="0.25">
      <c r="A118" s="23"/>
      <c r="B118" s="24" t="s">
        <v>183</v>
      </c>
      <c r="C118" s="25" t="s">
        <v>9</v>
      </c>
      <c r="D118" s="25">
        <f>'[10]для исполнения'!J117</f>
        <v>10.206991369930156</v>
      </c>
      <c r="E118" s="26">
        <f>'[10]для исполнения'!K117</f>
        <v>10.712618528366622</v>
      </c>
      <c r="F118" s="26">
        <f t="shared" si="1"/>
        <v>4.9537335744796085</v>
      </c>
      <c r="G118" s="96"/>
    </row>
    <row r="119" spans="1:7" ht="17.25" hidden="1" customHeight="1" x14ac:dyDescent="0.25">
      <c r="A119" s="23"/>
      <c r="B119" s="24" t="s">
        <v>184</v>
      </c>
      <c r="C119" s="25" t="s">
        <v>9</v>
      </c>
      <c r="D119" s="25">
        <f>'[10]для исполнения'!J118</f>
        <v>31.319709897477008</v>
      </c>
      <c r="E119" s="26">
        <f>'[10]для исполнения'!K118</f>
        <v>29.889597972553641</v>
      </c>
      <c r="F119" s="26">
        <f t="shared" si="1"/>
        <v>-4.5661723228112354</v>
      </c>
      <c r="G119" s="96"/>
    </row>
    <row r="120" spans="1:7" ht="17.25" hidden="1" customHeight="1" x14ac:dyDescent="0.25">
      <c r="A120" s="23"/>
      <c r="B120" s="52" t="s">
        <v>185</v>
      </c>
      <c r="C120" s="25" t="s">
        <v>9</v>
      </c>
      <c r="D120" s="25">
        <f>'[10]для исполнения'!J119</f>
        <v>9.7702849999999994</v>
      </c>
      <c r="E120" s="26">
        <f>'[10]для исполнения'!K119</f>
        <v>10.271655852653272</v>
      </c>
      <c r="F120" s="26">
        <f t="shared" si="1"/>
        <v>5.1315888190904575</v>
      </c>
      <c r="G120" s="96"/>
    </row>
    <row r="121" spans="1:7" ht="17.25" hidden="1" customHeight="1" x14ac:dyDescent="0.25">
      <c r="A121" s="23"/>
      <c r="B121" s="24" t="s">
        <v>154</v>
      </c>
      <c r="C121" s="25" t="s">
        <v>9</v>
      </c>
      <c r="D121" s="25">
        <f>'[10]для исполнения'!J120</f>
        <v>163.70275778280012</v>
      </c>
      <c r="E121" s="26">
        <f>'[10]для исполнения'!K120</f>
        <v>167.88685382836687</v>
      </c>
      <c r="F121" s="26">
        <f t="shared" si="1"/>
        <v>2.5559105431309725</v>
      </c>
      <c r="G121" s="96"/>
    </row>
    <row r="122" spans="1:7" ht="20.25" hidden="1" customHeight="1" x14ac:dyDescent="0.25">
      <c r="A122" s="23"/>
      <c r="B122" s="24" t="s">
        <v>186</v>
      </c>
      <c r="C122" s="25" t="s">
        <v>9</v>
      </c>
      <c r="D122" s="25">
        <f>D123+D124+D125</f>
        <v>345.61059486806425</v>
      </c>
      <c r="E122" s="25">
        <f>E123+E124+E125</f>
        <v>349.38914551683297</v>
      </c>
      <c r="F122" s="26">
        <f t="shared" si="1"/>
        <v>1.093297110932367</v>
      </c>
      <c r="G122" s="96"/>
    </row>
    <row r="123" spans="1:7" s="31" customFormat="1" ht="16.8" hidden="1" customHeight="1" x14ac:dyDescent="0.25">
      <c r="A123" s="27"/>
      <c r="B123" s="28" t="s">
        <v>187</v>
      </c>
      <c r="C123" s="29" t="s">
        <v>9</v>
      </c>
      <c r="D123" s="29">
        <f>'[10]для исполнения'!J122</f>
        <v>272.32059486806423</v>
      </c>
      <c r="E123" s="30">
        <f>'[10]для исполнения'!K122</f>
        <v>276.43697206054492</v>
      </c>
      <c r="F123" s="30">
        <f t="shared" si="1"/>
        <v>1.5115923180452124</v>
      </c>
      <c r="G123" s="96"/>
    </row>
    <row r="124" spans="1:7" s="31" customFormat="1" ht="17.25" hidden="1" customHeight="1" x14ac:dyDescent="0.25">
      <c r="A124" s="27"/>
      <c r="B124" s="28" t="s">
        <v>188</v>
      </c>
      <c r="C124" s="29" t="s">
        <v>9</v>
      </c>
      <c r="D124" s="29">
        <f>'[10]для исполнения'!J123</f>
        <v>17.48</v>
      </c>
      <c r="E124" s="30">
        <f>'[10]для исполнения'!K123</f>
        <v>16.62869857112069</v>
      </c>
      <c r="F124" s="30">
        <f t="shared" si="1"/>
        <v>-4.8701454741379298</v>
      </c>
      <c r="G124" s="96"/>
    </row>
    <row r="125" spans="1:7" s="31" customFormat="1" ht="17.25" hidden="1" customHeight="1" x14ac:dyDescent="0.25">
      <c r="A125" s="27"/>
      <c r="B125" s="28" t="s">
        <v>189</v>
      </c>
      <c r="C125" s="29" t="s">
        <v>9</v>
      </c>
      <c r="D125" s="29">
        <f>'[10]для исполнения'!J124</f>
        <v>55.81</v>
      </c>
      <c r="E125" s="30">
        <f>'[10]для исполнения'!K124</f>
        <v>56.323474885167371</v>
      </c>
      <c r="F125" s="30">
        <f t="shared" si="1"/>
        <v>0.92004100549609236</v>
      </c>
      <c r="G125" s="97"/>
    </row>
    <row r="126" spans="1:7" ht="17.25" hidden="1" customHeight="1" x14ac:dyDescent="0.25">
      <c r="A126" s="23"/>
      <c r="B126" s="24" t="s">
        <v>190</v>
      </c>
      <c r="C126" s="25" t="s">
        <v>9</v>
      </c>
      <c r="D126" s="25">
        <f>'[10]для исполнения'!J125</f>
        <v>145.00699652520532</v>
      </c>
      <c r="E126" s="26">
        <f>'[10]для исполнения'!K125</f>
        <v>145.00699501805724</v>
      </c>
      <c r="F126" s="26">
        <f t="shared" si="1"/>
        <v>-1.0393623209031472E-6</v>
      </c>
      <c r="G126" s="95" t="s">
        <v>60</v>
      </c>
    </row>
    <row r="127" spans="1:7" ht="18" hidden="1" customHeight="1" x14ac:dyDescent="0.25">
      <c r="A127" s="23"/>
      <c r="B127" s="49" t="s">
        <v>191</v>
      </c>
      <c r="C127" s="25" t="s">
        <v>9</v>
      </c>
      <c r="D127" s="25">
        <f>'[10]для исполнения'!J126</f>
        <v>0</v>
      </c>
      <c r="E127" s="26">
        <f>'[10]для исполнения'!K126</f>
        <v>0</v>
      </c>
      <c r="F127" s="26"/>
      <c r="G127" s="96"/>
    </row>
    <row r="128" spans="1:7" ht="18" hidden="1" customHeight="1" x14ac:dyDescent="0.25">
      <c r="A128" s="23"/>
      <c r="B128" s="24" t="s">
        <v>192</v>
      </c>
      <c r="C128" s="25" t="s">
        <v>9</v>
      </c>
      <c r="D128" s="25">
        <f>'[10]для исполнения'!J127</f>
        <v>123.07692307692307</v>
      </c>
      <c r="E128" s="26">
        <f>'[10]для исполнения'!K127</f>
        <v>123.07691938461538</v>
      </c>
      <c r="F128" s="26">
        <f t="shared" si="1"/>
        <v>-2.9999999950902638E-6</v>
      </c>
      <c r="G128" s="96"/>
    </row>
    <row r="129" spans="1:7" ht="32.4" hidden="1" customHeight="1" x14ac:dyDescent="0.25">
      <c r="A129" s="23"/>
      <c r="B129" s="24" t="s">
        <v>193</v>
      </c>
      <c r="C129" s="25" t="s">
        <v>9</v>
      </c>
      <c r="D129" s="25">
        <f>'[10]для исполнения'!J128</f>
        <v>215.77</v>
      </c>
      <c r="E129" s="26">
        <f>'[10]для исполнения'!K128</f>
        <v>215.76999038513816</v>
      </c>
      <c r="F129" s="26">
        <f t="shared" si="1"/>
        <v>-4.4560698208598983E-6</v>
      </c>
      <c r="G129" s="96"/>
    </row>
    <row r="130" spans="1:7" ht="18" hidden="1" customHeight="1" x14ac:dyDescent="0.25">
      <c r="A130" s="23"/>
      <c r="B130" s="24" t="s">
        <v>80</v>
      </c>
      <c r="C130" s="25" t="s">
        <v>9</v>
      </c>
      <c r="D130" s="25">
        <f>'[10]для исполнения'!J129</f>
        <v>45.200941921770479</v>
      </c>
      <c r="E130" s="26">
        <f>'[10]для исполнения'!K129</f>
        <v>45.200949457144645</v>
      </c>
      <c r="F130" s="26">
        <f t="shared" si="1"/>
        <v>1.6670834380983784E-5</v>
      </c>
      <c r="G130" s="97"/>
    </row>
    <row r="131" spans="1:7" ht="18" hidden="1" customHeight="1" x14ac:dyDescent="0.25">
      <c r="A131" s="23"/>
      <c r="B131" s="45" t="s">
        <v>90</v>
      </c>
      <c r="C131" s="25" t="s">
        <v>9</v>
      </c>
      <c r="D131" s="25">
        <f>'[10]для исполнения'!J130</f>
        <v>2.2749999999999999</v>
      </c>
      <c r="E131" s="26">
        <f>'[10]для исполнения'!K130</f>
        <v>2.4013063043478264</v>
      </c>
      <c r="F131" s="26">
        <f t="shared" si="1"/>
        <v>5.5519254658385284</v>
      </c>
      <c r="G131" s="95" t="s">
        <v>10</v>
      </c>
    </row>
    <row r="132" spans="1:7" s="2" customFormat="1" ht="39" customHeight="1" x14ac:dyDescent="0.25">
      <c r="A132" s="19" t="s">
        <v>194</v>
      </c>
      <c r="B132" s="20" t="s">
        <v>195</v>
      </c>
      <c r="C132" s="21" t="s">
        <v>9</v>
      </c>
      <c r="D132" s="21">
        <f>D133+D134+D135+D136+D137+D138+D139</f>
        <v>4013.34808311694</v>
      </c>
      <c r="E132" s="21">
        <f>E133+E134+E135+E136+E137+E138+E139</f>
        <v>4023.4551261643169</v>
      </c>
      <c r="F132" s="22">
        <f t="shared" si="1"/>
        <v>0.25183569523646576</v>
      </c>
      <c r="G132" s="96"/>
    </row>
    <row r="133" spans="1:7" s="2" customFormat="1" ht="18" customHeight="1" x14ac:dyDescent="0.25">
      <c r="A133" s="23" t="s">
        <v>196</v>
      </c>
      <c r="B133" s="24" t="s">
        <v>197</v>
      </c>
      <c r="C133" s="25" t="s">
        <v>9</v>
      </c>
      <c r="D133" s="25">
        <f>'[10]для исполнения'!J132</f>
        <v>1018.93</v>
      </c>
      <c r="E133" s="26">
        <f>'[10]для исполнения'!K132</f>
        <v>1020.3566172997736</v>
      </c>
      <c r="F133" s="26">
        <f t="shared" si="1"/>
        <v>0.14001131576983941</v>
      </c>
      <c r="G133" s="96"/>
    </row>
    <row r="134" spans="1:7" s="2" customFormat="1" ht="18" customHeight="1" x14ac:dyDescent="0.25">
      <c r="A134" s="101" t="s">
        <v>198</v>
      </c>
      <c r="B134" s="24" t="s">
        <v>35</v>
      </c>
      <c r="C134" s="25" t="s">
        <v>9</v>
      </c>
      <c r="D134" s="25">
        <f>'[10]для исполнения'!J133</f>
        <v>54.006725000000003</v>
      </c>
      <c r="E134" s="26">
        <f>'[10]для исполнения'!K133</f>
        <v>55.211366397599996</v>
      </c>
      <c r="F134" s="26">
        <f t="shared" si="1"/>
        <v>2.2305396181679087</v>
      </c>
      <c r="G134" s="96"/>
    </row>
    <row r="135" spans="1:7" s="2" customFormat="1" ht="18" customHeight="1" x14ac:dyDescent="0.25">
      <c r="A135" s="102"/>
      <c r="B135" s="24" t="s">
        <v>36</v>
      </c>
      <c r="C135" s="25" t="s">
        <v>9</v>
      </c>
      <c r="D135" s="25">
        <f>'[10]для исполнения'!J134</f>
        <v>32.4246104499003</v>
      </c>
      <c r="E135" s="26">
        <f>'[10]для исполнения'!K134</f>
        <v>32.674000608955645</v>
      </c>
      <c r="F135" s="26">
        <f>(E135-D135)/D135*100</f>
        <v>0.76913848954540553</v>
      </c>
      <c r="G135" s="96"/>
    </row>
    <row r="136" spans="1:7" s="2" customFormat="1" ht="18" customHeight="1" x14ac:dyDescent="0.25">
      <c r="A136" s="23" t="s">
        <v>199</v>
      </c>
      <c r="B136" s="24" t="s">
        <v>38</v>
      </c>
      <c r="C136" s="25" t="s">
        <v>9</v>
      </c>
      <c r="D136" s="25">
        <f>'[10]для исполнения'!J135</f>
        <v>20.380640062812837</v>
      </c>
      <c r="E136" s="58">
        <f>'[10]для исполнения'!K135</f>
        <v>20.886921906997742</v>
      </c>
      <c r="F136" s="26">
        <f t="shared" si="1"/>
        <v>2.4841312275990908</v>
      </c>
      <c r="G136" s="96"/>
    </row>
    <row r="137" spans="1:7" s="2" customFormat="1" ht="18" customHeight="1" x14ac:dyDescent="0.25">
      <c r="A137" s="23" t="s">
        <v>200</v>
      </c>
      <c r="B137" s="24" t="s">
        <v>201</v>
      </c>
      <c r="C137" s="25" t="s">
        <v>9</v>
      </c>
      <c r="D137" s="25">
        <f>'[10]для исполнения'!J136</f>
        <v>27.715724526315793</v>
      </c>
      <c r="E137" s="26">
        <f>'[10]для исполнения'!K136</f>
        <v>31.875557684210527</v>
      </c>
      <c r="F137" s="26">
        <f t="shared" ref="F137:F177" si="2">(E137-D137)/D137*100</f>
        <v>15.008928068775601</v>
      </c>
      <c r="G137" s="97"/>
    </row>
    <row r="138" spans="1:7" ht="18" customHeight="1" x14ac:dyDescent="0.25">
      <c r="A138" s="23" t="s">
        <v>202</v>
      </c>
      <c r="B138" s="45" t="s">
        <v>40</v>
      </c>
      <c r="C138" s="25" t="s">
        <v>9</v>
      </c>
      <c r="D138" s="25">
        <f>'[10]для исполнения'!J137</f>
        <v>2.92</v>
      </c>
      <c r="E138" s="26">
        <f>'[10]для исполнения'!K137</f>
        <v>2.92</v>
      </c>
      <c r="F138" s="26">
        <f t="shared" si="2"/>
        <v>0</v>
      </c>
      <c r="G138" s="51" t="s">
        <v>60</v>
      </c>
    </row>
    <row r="139" spans="1:7" s="2" customFormat="1" ht="21.75" customHeight="1" thickBot="1" x14ac:dyDescent="0.3">
      <c r="A139" s="23" t="s">
        <v>203</v>
      </c>
      <c r="B139" s="24" t="s">
        <v>204</v>
      </c>
      <c r="C139" s="25" t="s">
        <v>9</v>
      </c>
      <c r="D139" s="25">
        <f>D140+D141+D142+D143+D148+D149+D150+D151+D152+D153+D154+D155</f>
        <v>2856.9703830779108</v>
      </c>
      <c r="E139" s="25">
        <f>E140+E141+E142+E143+E148+E149+E150+E151+E152+E153+E154+E155</f>
        <v>2859.5306622667795</v>
      </c>
      <c r="F139" s="26">
        <f t="shared" si="2"/>
        <v>8.9615181313513911E-2</v>
      </c>
      <c r="G139" s="95" t="s">
        <v>10</v>
      </c>
    </row>
    <row r="140" spans="1:7" ht="18" hidden="1" customHeight="1" x14ac:dyDescent="0.25">
      <c r="A140" s="23"/>
      <c r="B140" s="24" t="s">
        <v>193</v>
      </c>
      <c r="C140" s="25" t="s">
        <v>9</v>
      </c>
      <c r="D140" s="25">
        <f>'[10]для исполнения'!J139</f>
        <v>0</v>
      </c>
      <c r="E140" s="26">
        <f>'[10]для исполнения'!K139</f>
        <v>0</v>
      </c>
      <c r="F140" s="26"/>
      <c r="G140" s="96"/>
    </row>
    <row r="141" spans="1:7" ht="18" hidden="1" customHeight="1" x14ac:dyDescent="0.25">
      <c r="A141" s="23"/>
      <c r="B141" s="24" t="s">
        <v>120</v>
      </c>
      <c r="C141" s="25" t="s">
        <v>9</v>
      </c>
      <c r="D141" s="25">
        <f>'[10]для исполнения'!J140</f>
        <v>0.82566312741312742</v>
      </c>
      <c r="E141" s="26">
        <f>'[10]для исполнения'!K140</f>
        <v>0.91740347490347463</v>
      </c>
      <c r="F141" s="26">
        <f t="shared" si="2"/>
        <v>11.111111111111077</v>
      </c>
      <c r="G141" s="96"/>
    </row>
    <row r="142" spans="1:7" ht="18" hidden="1" customHeight="1" x14ac:dyDescent="0.25">
      <c r="A142" s="23"/>
      <c r="B142" s="24" t="s">
        <v>205</v>
      </c>
      <c r="C142" s="25" t="s">
        <v>9</v>
      </c>
      <c r="D142" s="25">
        <f>'[10]для исполнения'!J141</f>
        <v>18.025401258561946</v>
      </c>
      <c r="E142" s="26">
        <f>'[10]для исполнения'!K141</f>
        <v>18.654038716139471</v>
      </c>
      <c r="F142" s="26">
        <f t="shared" si="2"/>
        <v>3.4875088135911918</v>
      </c>
      <c r="G142" s="96"/>
    </row>
    <row r="143" spans="1:7" ht="21" hidden="1" customHeight="1" x14ac:dyDescent="0.25">
      <c r="A143" s="23"/>
      <c r="B143" s="45" t="s">
        <v>175</v>
      </c>
      <c r="C143" s="25" t="s">
        <v>9</v>
      </c>
      <c r="D143" s="25">
        <f>D144+D145+D146+D147</f>
        <v>18.9377756088521</v>
      </c>
      <c r="E143" s="25">
        <f>E144+E145+E146+E147</f>
        <v>20.75052831692738</v>
      </c>
      <c r="F143" s="26">
        <f t="shared" si="2"/>
        <v>9.5721522184893946</v>
      </c>
      <c r="G143" s="97"/>
    </row>
    <row r="144" spans="1:7" s="31" customFormat="1" ht="17.25" hidden="1" customHeight="1" x14ac:dyDescent="0.25">
      <c r="A144" s="27"/>
      <c r="B144" s="28" t="s">
        <v>174</v>
      </c>
      <c r="C144" s="29" t="s">
        <v>9</v>
      </c>
      <c r="D144" s="29">
        <f>'[10]для исполнения'!J143</f>
        <v>1.8500000000000005</v>
      </c>
      <c r="E144" s="30">
        <f>'[10]для исполнения'!K143</f>
        <v>1.85</v>
      </c>
      <c r="F144" s="26">
        <f t="shared" si="2"/>
        <v>-2.400482215405743E-14</v>
      </c>
      <c r="G144" s="51" t="s">
        <v>60</v>
      </c>
    </row>
    <row r="145" spans="1:7" s="31" customFormat="1" ht="17.25" hidden="1" customHeight="1" x14ac:dyDescent="0.25">
      <c r="A145" s="27"/>
      <c r="B145" s="56" t="s">
        <v>175</v>
      </c>
      <c r="C145" s="29" t="s">
        <v>9</v>
      </c>
      <c r="D145" s="29">
        <f>'[10]для исполнения'!J144</f>
        <v>3.0094103626595019</v>
      </c>
      <c r="E145" s="30">
        <f>'[10]для исполнения'!K144</f>
        <v>3.1297079829863437</v>
      </c>
      <c r="F145" s="26">
        <f t="shared" si="2"/>
        <v>3.9973817402732448</v>
      </c>
      <c r="G145" s="95" t="s">
        <v>10</v>
      </c>
    </row>
    <row r="146" spans="1:7" s="31" customFormat="1" ht="17.25" hidden="1" customHeight="1" x14ac:dyDescent="0.25">
      <c r="A146" s="27"/>
      <c r="B146" s="56" t="s">
        <v>176</v>
      </c>
      <c r="C146" s="29" t="s">
        <v>9</v>
      </c>
      <c r="D146" s="29">
        <f>'[10]для исполнения'!J145</f>
        <v>7.9047524449877757</v>
      </c>
      <c r="E146" s="30">
        <f>'[10]для исполнения'!K145</f>
        <v>8.9136613691931554</v>
      </c>
      <c r="F146" s="26">
        <f t="shared" si="2"/>
        <v>12.763320941759613</v>
      </c>
      <c r="G146" s="96"/>
    </row>
    <row r="147" spans="1:7" s="31" customFormat="1" ht="17.25" hidden="1" customHeight="1" x14ac:dyDescent="0.25">
      <c r="A147" s="27"/>
      <c r="B147" s="56" t="s">
        <v>177</v>
      </c>
      <c r="C147" s="29" t="s">
        <v>9</v>
      </c>
      <c r="D147" s="29">
        <f>'[10]для исполнения'!J146</f>
        <v>6.1736128012048201</v>
      </c>
      <c r="E147" s="30">
        <f>'[10]для исполнения'!K146</f>
        <v>6.8571589647478808</v>
      </c>
      <c r="F147" s="26">
        <f t="shared" si="2"/>
        <v>11.072060810319401</v>
      </c>
      <c r="G147" s="97"/>
    </row>
    <row r="148" spans="1:7" ht="18" hidden="1" customHeight="1" x14ac:dyDescent="0.25">
      <c r="A148" s="23"/>
      <c r="B148" s="45" t="s">
        <v>206</v>
      </c>
      <c r="C148" s="25" t="s">
        <v>9</v>
      </c>
      <c r="D148" s="25">
        <f>'[10]для исполнения'!J147</f>
        <v>102.00932941728881</v>
      </c>
      <c r="E148" s="26">
        <f>'[10]для исполнения'!K147</f>
        <v>102.00932941728884</v>
      </c>
      <c r="F148" s="26">
        <f t="shared" si="2"/>
        <v>2.7861872627492264E-14</v>
      </c>
      <c r="G148" s="95" t="s">
        <v>60</v>
      </c>
    </row>
    <row r="149" spans="1:7" ht="18" hidden="1" customHeight="1" x14ac:dyDescent="0.25">
      <c r="A149" s="23"/>
      <c r="B149" s="45" t="s">
        <v>207</v>
      </c>
      <c r="C149" s="25" t="s">
        <v>9</v>
      </c>
      <c r="D149" s="25">
        <f>'[10]для исполнения'!J148</f>
        <v>241.625826446281</v>
      </c>
      <c r="E149" s="26">
        <f>'[10]для исполнения'!K148</f>
        <v>241.625826446281</v>
      </c>
      <c r="F149" s="26">
        <f t="shared" si="2"/>
        <v>0</v>
      </c>
      <c r="G149" s="96"/>
    </row>
    <row r="150" spans="1:7" ht="18" hidden="1" customHeight="1" x14ac:dyDescent="0.25">
      <c r="A150" s="23"/>
      <c r="B150" s="45" t="s">
        <v>208</v>
      </c>
      <c r="C150" s="25" t="s">
        <v>9</v>
      </c>
      <c r="D150" s="25">
        <f>'[10]для исполнения'!J149</f>
        <v>130.6126608644891</v>
      </c>
      <c r="E150" s="26">
        <f>'[10]для исполнения'!K149</f>
        <v>130.61273270809565</v>
      </c>
      <c r="F150" s="26">
        <f t="shared" si="2"/>
        <v>5.5005086086459358E-5</v>
      </c>
      <c r="G150" s="96"/>
    </row>
    <row r="151" spans="1:7" ht="18" hidden="1" customHeight="1" x14ac:dyDescent="0.25">
      <c r="A151" s="23"/>
      <c r="B151" s="52" t="s">
        <v>209</v>
      </c>
      <c r="C151" s="25" t="s">
        <v>9</v>
      </c>
      <c r="D151" s="25">
        <f>'[10]для исполнения'!J150</f>
        <v>5.5423672424824071</v>
      </c>
      <c r="E151" s="26">
        <f>'[10]для исполнения'!K150</f>
        <v>5.5423700678182986</v>
      </c>
      <c r="F151" s="26">
        <f t="shared" si="2"/>
        <v>5.0977060303927606E-5</v>
      </c>
      <c r="G151" s="96"/>
    </row>
    <row r="152" spans="1:7" ht="18" hidden="1" customHeight="1" x14ac:dyDescent="0.25">
      <c r="A152" s="23"/>
      <c r="B152" s="45" t="s">
        <v>210</v>
      </c>
      <c r="C152" s="25" t="s">
        <v>9</v>
      </c>
      <c r="D152" s="25">
        <f>'[10]для исполнения'!J151</f>
        <v>7.7203518459545251</v>
      </c>
      <c r="E152" s="26">
        <f>'[10]для исполнения'!K151</f>
        <v>7.7203566496080827</v>
      </c>
      <c r="F152" s="26">
        <f t="shared" si="2"/>
        <v>6.2220655916241972E-5</v>
      </c>
      <c r="G152" s="97"/>
    </row>
    <row r="153" spans="1:7" ht="18" hidden="1" customHeight="1" x14ac:dyDescent="0.25">
      <c r="A153" s="23"/>
      <c r="B153" s="45" t="s">
        <v>90</v>
      </c>
      <c r="C153" s="25" t="s">
        <v>9</v>
      </c>
      <c r="D153" s="25">
        <f>'[10]для исполнения'!J152</f>
        <v>0.54166666666666663</v>
      </c>
      <c r="E153" s="26">
        <f>'[10]для исполнения'!K152</f>
        <v>0.56874340579710148</v>
      </c>
      <c r="F153" s="26">
        <f t="shared" si="2"/>
        <v>4.9987826086956639</v>
      </c>
      <c r="G153" s="51" t="s">
        <v>10</v>
      </c>
    </row>
    <row r="154" spans="1:7" ht="18" hidden="1" customHeight="1" x14ac:dyDescent="0.25">
      <c r="A154" s="23"/>
      <c r="B154" s="45" t="s">
        <v>154</v>
      </c>
      <c r="C154" s="25" t="s">
        <v>9</v>
      </c>
      <c r="D154" s="25">
        <f>'[10]для исполнения'!J153</f>
        <v>0</v>
      </c>
      <c r="E154" s="26">
        <f>'[10]для исполнения'!K153</f>
        <v>0</v>
      </c>
      <c r="F154" s="26"/>
      <c r="G154" s="55"/>
    </row>
    <row r="155" spans="1:7" ht="18" hidden="1" customHeight="1" thickBot="1" x14ac:dyDescent="0.3">
      <c r="A155" s="62"/>
      <c r="B155" s="63" t="s">
        <v>211</v>
      </c>
      <c r="C155" s="64" t="s">
        <v>9</v>
      </c>
      <c r="D155" s="64">
        <f>'[10]для исполнения'!J154</f>
        <v>2331.1293405999209</v>
      </c>
      <c r="E155" s="65">
        <f>'[10]для исполнения'!K154</f>
        <v>2331.1293330639201</v>
      </c>
      <c r="F155" s="65"/>
      <c r="G155" s="66" t="s">
        <v>60</v>
      </c>
    </row>
    <row r="156" spans="1:7" s="2" customFormat="1" ht="23.25" customHeight="1" x14ac:dyDescent="0.25">
      <c r="A156" s="67" t="s">
        <v>212</v>
      </c>
      <c r="B156" s="68" t="s">
        <v>213</v>
      </c>
      <c r="C156" s="69" t="s">
        <v>9</v>
      </c>
      <c r="D156" s="69">
        <f>D5+D94</f>
        <v>160009.74310383591</v>
      </c>
      <c r="E156" s="69">
        <f>E5+E94</f>
        <v>163590.15198621416</v>
      </c>
      <c r="F156" s="70">
        <f t="shared" si="2"/>
        <v>2.2376192930044261</v>
      </c>
      <c r="G156" s="100" t="s">
        <v>10</v>
      </c>
    </row>
    <row r="157" spans="1:7" s="2" customFormat="1" ht="23.25" customHeight="1" x14ac:dyDescent="0.25">
      <c r="A157" s="19" t="s">
        <v>214</v>
      </c>
      <c r="B157" s="20" t="s">
        <v>215</v>
      </c>
      <c r="C157" s="21" t="s">
        <v>9</v>
      </c>
      <c r="D157" s="21">
        <f>D158-D156</f>
        <v>97.063367606460815</v>
      </c>
      <c r="E157" s="21">
        <f>E158-E156</f>
        <v>93.466713785834145</v>
      </c>
      <c r="F157" s="22"/>
      <c r="G157" s="96"/>
    </row>
    <row r="158" spans="1:7" s="2" customFormat="1" ht="23.25" customHeight="1" x14ac:dyDescent="0.25">
      <c r="A158" s="19" t="s">
        <v>216</v>
      </c>
      <c r="B158" s="20" t="s">
        <v>217</v>
      </c>
      <c r="C158" s="21" t="s">
        <v>9</v>
      </c>
      <c r="D158" s="21">
        <f>D163</f>
        <v>160106.80647144237</v>
      </c>
      <c r="E158" s="21">
        <f>E163</f>
        <v>163683.61869999999</v>
      </c>
      <c r="F158" s="22">
        <f t="shared" si="2"/>
        <v>2.2340163465789988</v>
      </c>
      <c r="G158" s="96"/>
    </row>
    <row r="159" spans="1:7" s="2" customFormat="1" ht="20.25" hidden="1" customHeight="1" x14ac:dyDescent="0.25">
      <c r="A159" s="19"/>
      <c r="B159" s="24"/>
      <c r="C159" s="21"/>
      <c r="D159" s="21"/>
      <c r="E159" s="26"/>
      <c r="F159" s="26"/>
      <c r="G159" s="96"/>
    </row>
    <row r="160" spans="1:7" s="2" customFormat="1" ht="35.25" hidden="1" customHeight="1" x14ac:dyDescent="0.25">
      <c r="A160" s="19"/>
      <c r="B160" s="20"/>
      <c r="C160" s="21"/>
      <c r="D160" s="21"/>
      <c r="E160" s="22"/>
      <c r="F160" s="26"/>
      <c r="G160" s="96"/>
    </row>
    <row r="161" spans="1:7" s="2" customFormat="1" ht="21.75" customHeight="1" x14ac:dyDescent="0.25">
      <c r="A161" s="19" t="s">
        <v>218</v>
      </c>
      <c r="B161" s="20" t="s">
        <v>219</v>
      </c>
      <c r="C161" s="21"/>
      <c r="D161" s="21"/>
      <c r="E161" s="22"/>
      <c r="F161" s="26"/>
      <c r="G161" s="96"/>
    </row>
    <row r="162" spans="1:7" ht="22.5" customHeight="1" x14ac:dyDescent="0.25">
      <c r="A162" s="23"/>
      <c r="B162" s="24" t="s">
        <v>220</v>
      </c>
      <c r="C162" s="25" t="s">
        <v>26</v>
      </c>
      <c r="D162" s="25">
        <f>'[10]для исполнения'!J161</f>
        <v>2780.0431199999998</v>
      </c>
      <c r="E162" s="26">
        <f>'[10]для исполнения'!K161</f>
        <v>2889.8854000000001</v>
      </c>
      <c r="F162" s="26">
        <f t="shared" si="2"/>
        <v>3.9510998663934505</v>
      </c>
      <c r="G162" s="96"/>
    </row>
    <row r="163" spans="1:7" ht="24" customHeight="1" thickBot="1" x14ac:dyDescent="0.3">
      <c r="A163" s="71"/>
      <c r="B163" s="72" t="s">
        <v>221</v>
      </c>
      <c r="C163" s="73" t="s">
        <v>9</v>
      </c>
      <c r="D163" s="73">
        <f>'[10]для исполнения'!J162</f>
        <v>160106.80647144237</v>
      </c>
      <c r="E163" s="74">
        <f>'[10]для исполнения'!K162</f>
        <v>163683.61869999999</v>
      </c>
      <c r="F163" s="74">
        <f t="shared" si="2"/>
        <v>2.2340163465789988</v>
      </c>
      <c r="G163" s="96"/>
    </row>
    <row r="164" spans="1:7" ht="24" customHeight="1" thickBot="1" x14ac:dyDescent="0.3">
      <c r="A164" s="75" t="s">
        <v>222</v>
      </c>
      <c r="B164" s="76" t="s">
        <v>223</v>
      </c>
      <c r="C164" s="77" t="s">
        <v>224</v>
      </c>
      <c r="D164" s="77">
        <f>D163/D162</f>
        <v>57.591483139096916</v>
      </c>
      <c r="E164" s="77">
        <f>E163/E162</f>
        <v>56.640176354397994</v>
      </c>
      <c r="F164" s="78">
        <f t="shared" si="2"/>
        <v>-1.6518185204595148</v>
      </c>
      <c r="G164" s="96"/>
    </row>
    <row r="165" spans="1:7" s="82" customFormat="1" ht="22.5" hidden="1" customHeight="1" x14ac:dyDescent="0.25">
      <c r="A165" s="79"/>
      <c r="B165" s="80" t="s">
        <v>225</v>
      </c>
      <c r="C165" s="81" t="s">
        <v>9</v>
      </c>
      <c r="D165" s="81">
        <f>D166+D167+D168</f>
        <v>69407.898999999976</v>
      </c>
      <c r="E165" s="81">
        <f>E166+E167+E168</f>
        <v>69433.457329529556</v>
      </c>
      <c r="F165" s="18">
        <f t="shared" si="2"/>
        <v>3.682337298465134E-2</v>
      </c>
      <c r="G165" s="96"/>
    </row>
    <row r="166" spans="1:7" s="35" customFormat="1" ht="18" hidden="1" customHeight="1" x14ac:dyDescent="0.25">
      <c r="A166" s="32"/>
      <c r="B166" s="33" t="s">
        <v>226</v>
      </c>
      <c r="C166" s="34" t="s">
        <v>9</v>
      </c>
      <c r="D166" s="34">
        <f>D21</f>
        <v>65727.03899999999</v>
      </c>
      <c r="E166" s="34">
        <f>E21</f>
        <v>65749.107461213425</v>
      </c>
      <c r="F166" s="26">
        <f t="shared" si="2"/>
        <v>3.3575924838840705E-2</v>
      </c>
      <c r="G166" s="96"/>
    </row>
    <row r="167" spans="1:7" s="82" customFormat="1" ht="18" hidden="1" customHeight="1" x14ac:dyDescent="0.25">
      <c r="A167" s="32"/>
      <c r="B167" s="33" t="s">
        <v>227</v>
      </c>
      <c r="C167" s="34" t="s">
        <v>9</v>
      </c>
      <c r="D167" s="34">
        <f>D96</f>
        <v>2661.93</v>
      </c>
      <c r="E167" s="34">
        <f>E96</f>
        <v>2663.9932510163608</v>
      </c>
      <c r="F167" s="26">
        <f t="shared" si="2"/>
        <v>7.7509589521923453E-2</v>
      </c>
      <c r="G167" s="96"/>
    </row>
    <row r="168" spans="1:7" s="35" customFormat="1" ht="18" hidden="1" customHeight="1" x14ac:dyDescent="0.25">
      <c r="A168" s="32"/>
      <c r="B168" s="33" t="s">
        <v>228</v>
      </c>
      <c r="C168" s="34" t="s">
        <v>9</v>
      </c>
      <c r="D168" s="34">
        <f>D133</f>
        <v>1018.93</v>
      </c>
      <c r="E168" s="34">
        <f>E133</f>
        <v>1020.3566172997736</v>
      </c>
      <c r="F168" s="26">
        <f t="shared" si="2"/>
        <v>0.14001131576983941</v>
      </c>
      <c r="G168" s="96"/>
    </row>
    <row r="169" spans="1:7" s="35" customFormat="1" ht="21" customHeight="1" x14ac:dyDescent="0.25">
      <c r="A169" s="83" t="s">
        <v>229</v>
      </c>
      <c r="B169" s="84" t="s">
        <v>230</v>
      </c>
      <c r="C169" s="85"/>
      <c r="D169" s="85"/>
      <c r="E169" s="26"/>
      <c r="F169" s="26"/>
      <c r="G169" s="96"/>
    </row>
    <row r="170" spans="1:7" s="82" customFormat="1" ht="35.700000000000003" customHeight="1" x14ac:dyDescent="0.25">
      <c r="A170" s="83" t="s">
        <v>231</v>
      </c>
      <c r="B170" s="84" t="s">
        <v>232</v>
      </c>
      <c r="C170" s="85" t="s">
        <v>233</v>
      </c>
      <c r="D170" s="86">
        <f>D171+D172+D173</f>
        <v>57</v>
      </c>
      <c r="E170" s="86">
        <f>E171+E172+E173</f>
        <v>56</v>
      </c>
      <c r="F170" s="22">
        <f t="shared" si="2"/>
        <v>-1.7543859649122806</v>
      </c>
      <c r="G170" s="96"/>
    </row>
    <row r="171" spans="1:7" s="35" customFormat="1" ht="17.25" customHeight="1" x14ac:dyDescent="0.25">
      <c r="A171" s="32" t="s">
        <v>234</v>
      </c>
      <c r="B171" s="33" t="s">
        <v>235</v>
      </c>
      <c r="C171" s="34" t="s">
        <v>233</v>
      </c>
      <c r="D171" s="87">
        <f>'[10]для исполнения'!J178</f>
        <v>54</v>
      </c>
      <c r="E171" s="87">
        <f>'[10]для исполнения'!K178</f>
        <v>53</v>
      </c>
      <c r="F171" s="26">
        <f t="shared" si="2"/>
        <v>-1.8518518518518516</v>
      </c>
      <c r="G171" s="96"/>
    </row>
    <row r="172" spans="1:7" s="35" customFormat="1" ht="17.25" customHeight="1" x14ac:dyDescent="0.25">
      <c r="A172" s="32" t="s">
        <v>236</v>
      </c>
      <c r="B172" s="33" t="s">
        <v>227</v>
      </c>
      <c r="C172" s="34" t="s">
        <v>233</v>
      </c>
      <c r="D172" s="87">
        <f>'[10]для исполнения'!J179</f>
        <v>2</v>
      </c>
      <c r="E172" s="87">
        <f>'[10]для исполнения'!K179</f>
        <v>2</v>
      </c>
      <c r="F172" s="26">
        <f t="shared" si="2"/>
        <v>0</v>
      </c>
      <c r="G172" s="96"/>
    </row>
    <row r="173" spans="1:7" s="35" customFormat="1" ht="17.25" customHeight="1" x14ac:dyDescent="0.25">
      <c r="A173" s="32" t="s">
        <v>237</v>
      </c>
      <c r="B173" s="33" t="s">
        <v>228</v>
      </c>
      <c r="C173" s="34" t="s">
        <v>233</v>
      </c>
      <c r="D173" s="87">
        <f>'[10]для исполнения'!J180</f>
        <v>1</v>
      </c>
      <c r="E173" s="87">
        <f>'[10]для исполнения'!K180</f>
        <v>1</v>
      </c>
      <c r="F173" s="26">
        <f t="shared" si="2"/>
        <v>0</v>
      </c>
      <c r="G173" s="96"/>
    </row>
    <row r="174" spans="1:7" s="82" customFormat="1" ht="17.25" customHeight="1" x14ac:dyDescent="0.25">
      <c r="A174" s="83" t="s">
        <v>238</v>
      </c>
      <c r="B174" s="84" t="s">
        <v>239</v>
      </c>
      <c r="C174" s="85" t="s">
        <v>240</v>
      </c>
      <c r="D174" s="86">
        <f t="shared" ref="D174:E177" si="3">D165/D170/12*1000</f>
        <v>101473.53654970755</v>
      </c>
      <c r="E174" s="86">
        <f t="shared" si="3"/>
        <v>103323.59721656183</v>
      </c>
      <c r="F174" s="22">
        <f t="shared" si="2"/>
        <v>1.8231952189308089</v>
      </c>
      <c r="G174" s="96"/>
    </row>
    <row r="175" spans="1:7" s="35" customFormat="1" ht="17.25" customHeight="1" x14ac:dyDescent="0.25">
      <c r="A175" s="32" t="s">
        <v>241</v>
      </c>
      <c r="B175" s="33" t="s">
        <v>235</v>
      </c>
      <c r="C175" s="34" t="s">
        <v>240</v>
      </c>
      <c r="D175" s="87">
        <f t="shared" si="3"/>
        <v>101430.61574074073</v>
      </c>
      <c r="E175" s="87">
        <f t="shared" si="3"/>
        <v>103379.0997817821</v>
      </c>
      <c r="F175" s="26">
        <f t="shared" si="2"/>
        <v>1.9210018856848408</v>
      </c>
      <c r="G175" s="96"/>
    </row>
    <row r="176" spans="1:7" s="35" customFormat="1" ht="17.25" customHeight="1" x14ac:dyDescent="0.25">
      <c r="A176" s="32" t="s">
        <v>242</v>
      </c>
      <c r="B176" s="33" t="s">
        <v>227</v>
      </c>
      <c r="C176" s="34" t="s">
        <v>240</v>
      </c>
      <c r="D176" s="87">
        <f t="shared" si="3"/>
        <v>110913.75</v>
      </c>
      <c r="E176" s="87">
        <f t="shared" si="3"/>
        <v>110999.71879234836</v>
      </c>
      <c r="F176" s="26">
        <f t="shared" si="2"/>
        <v>7.7509589521910463E-2</v>
      </c>
      <c r="G176" s="96"/>
    </row>
    <row r="177" spans="1:7" s="35" customFormat="1" ht="19.5" customHeight="1" thickBot="1" x14ac:dyDescent="0.3">
      <c r="A177" s="88" t="s">
        <v>243</v>
      </c>
      <c r="B177" s="89" t="s">
        <v>228</v>
      </c>
      <c r="C177" s="90" t="s">
        <v>240</v>
      </c>
      <c r="D177" s="91">
        <f t="shared" si="3"/>
        <v>84910.833333333328</v>
      </c>
      <c r="E177" s="91">
        <f t="shared" si="3"/>
        <v>85029.718108314468</v>
      </c>
      <c r="F177" s="65">
        <f t="shared" si="2"/>
        <v>0.14001131576984407</v>
      </c>
      <c r="G177" s="103"/>
    </row>
    <row r="178" spans="1:7" ht="17.25" customHeight="1" x14ac:dyDescent="0.25">
      <c r="E178" s="93"/>
      <c r="F178" s="93"/>
      <c r="G178" s="94"/>
    </row>
    <row r="179" spans="1:7" ht="17.25" customHeight="1" x14ac:dyDescent="0.25">
      <c r="G179" s="35"/>
    </row>
    <row r="180" spans="1:7" ht="17.25" customHeight="1" x14ac:dyDescent="0.25">
      <c r="G180" s="35"/>
    </row>
    <row r="181" spans="1:7" ht="17.25" customHeight="1" x14ac:dyDescent="0.25">
      <c r="G181" s="35"/>
    </row>
    <row r="182" spans="1:7" ht="17.25" customHeight="1" x14ac:dyDescent="0.25">
      <c r="G182" s="35"/>
    </row>
    <row r="183" spans="1:7" ht="17.25" customHeight="1" x14ac:dyDescent="0.25">
      <c r="G183" s="35"/>
    </row>
  </sheetData>
  <mergeCells count="30">
    <mergeCell ref="G139:G143"/>
    <mergeCell ref="G145:G147"/>
    <mergeCell ref="G148:G152"/>
    <mergeCell ref="G156:G177"/>
    <mergeCell ref="G93:G94"/>
    <mergeCell ref="G95:G99"/>
    <mergeCell ref="G131:G137"/>
    <mergeCell ref="A134:A135"/>
    <mergeCell ref="G63:G65"/>
    <mergeCell ref="G67:G77"/>
    <mergeCell ref="G82:G86"/>
    <mergeCell ref="G87:G88"/>
    <mergeCell ref="G89:G91"/>
    <mergeCell ref="A97:A98"/>
    <mergeCell ref="G100:G104"/>
    <mergeCell ref="G105:G109"/>
    <mergeCell ref="G111:G125"/>
    <mergeCell ref="G126:G130"/>
    <mergeCell ref="G59:G61"/>
    <mergeCell ref="A1:F1"/>
    <mergeCell ref="A2:G2"/>
    <mergeCell ref="G5:G24"/>
    <mergeCell ref="A22:A23"/>
    <mergeCell ref="G25:G27"/>
    <mergeCell ref="G28:G34"/>
    <mergeCell ref="G35:G37"/>
    <mergeCell ref="G38:G39"/>
    <mergeCell ref="G40:G42"/>
    <mergeCell ref="G44:G51"/>
    <mergeCell ref="G53:G58"/>
  </mergeCells>
  <pageMargins left="0.70866141732283472" right="0.15748031496062992" top="0.82677165354330717" bottom="0.15748031496062992" header="0.15748031496062992" footer="0.23622047244094491"/>
  <pageSetup paperSize="9" scale="66" fitToHeight="2" orientation="landscape" r:id="rId1"/>
  <rowBreaks count="1" manualBreakCount="1"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ОТВОД</vt:lpstr>
      <vt:lpstr>ОТВОД!Область_печати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2022-02-23T08:57:47Z</cp:lastPrinted>
  <dcterms:created xsi:type="dcterms:W3CDTF">2022-02-23T08:53:42Z</dcterms:created>
  <dcterms:modified xsi:type="dcterms:W3CDTF">2022-03-30T08:22:57Z</dcterms:modified>
</cp:coreProperties>
</file>