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мои документы\рабочий стол окончательный\ИСПОЛНЕНИЕ СМЕТ\2021 год\водоканал\год\объявления\5. в газету отчет и на инт ресурс\"/>
    </mc:Choice>
  </mc:AlternateContent>
  <xr:revisionPtr revIDLastSave="0" documentId="13_ncr:1_{1060DC49-7365-4D71-976E-BD8AF54097BC}" xr6:coauthVersionLast="47" xr6:coauthVersionMax="47" xr10:uidLastSave="{00000000-0000-0000-0000-000000000000}"/>
  <bookViews>
    <workbookView xWindow="-108" yWindow="-108" windowWidth="23256" windowHeight="12576" xr2:uid="{9EE8B438-7636-4F21-94CC-7566042B5409}"/>
  </bookViews>
  <sheets>
    <sheet name="ХПВ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ХПВ!$A$3:$D$184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ХПВ!$A$1:$G$184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D9" i="1"/>
  <c r="F9" i="1" s="1"/>
  <c r="E9" i="1"/>
  <c r="D10" i="1"/>
  <c r="E10" i="1"/>
  <c r="F10" i="1" s="1"/>
  <c r="D11" i="1"/>
  <c r="D13" i="1" s="1"/>
  <c r="E11" i="1"/>
  <c r="D12" i="1"/>
  <c r="E12" i="1"/>
  <c r="F12" i="1" s="1"/>
  <c r="D21" i="1"/>
  <c r="E21" i="1"/>
  <c r="D22" i="1"/>
  <c r="E22" i="1"/>
  <c r="F22" i="1" s="1"/>
  <c r="D23" i="1"/>
  <c r="E23" i="1"/>
  <c r="D24" i="1"/>
  <c r="E24" i="1"/>
  <c r="F24" i="1" s="1"/>
  <c r="E180" i="1"/>
  <c r="D180" i="1"/>
  <c r="E179" i="1"/>
  <c r="D179" i="1"/>
  <c r="D177" i="1" s="1"/>
  <c r="E178" i="1"/>
  <c r="F178" i="1" s="1"/>
  <c r="D178" i="1"/>
  <c r="E175" i="1"/>
  <c r="E174" i="1"/>
  <c r="E183" i="1" s="1"/>
  <c r="E173" i="1"/>
  <c r="C172" i="1"/>
  <c r="C173" i="1" s="1"/>
  <c r="C174" i="1" s="1"/>
  <c r="C175" i="1" s="1"/>
  <c r="E171" i="1"/>
  <c r="E170" i="1"/>
  <c r="E169" i="1"/>
  <c r="D169" i="1"/>
  <c r="C169" i="1"/>
  <c r="E168" i="1"/>
  <c r="D168" i="1"/>
  <c r="E167" i="1"/>
  <c r="D167" i="1"/>
  <c r="E166" i="1"/>
  <c r="D166" i="1"/>
  <c r="D165" i="1" s="1"/>
  <c r="E163" i="1"/>
  <c r="E158" i="1" s="1"/>
  <c r="D163" i="1"/>
  <c r="E162" i="1"/>
  <c r="D162" i="1"/>
  <c r="F160" i="1"/>
  <c r="E155" i="1"/>
  <c r="D155" i="1"/>
  <c r="E153" i="1"/>
  <c r="D153" i="1"/>
  <c r="E152" i="1"/>
  <c r="F152" i="1" s="1"/>
  <c r="D152" i="1"/>
  <c r="E151" i="1"/>
  <c r="D151" i="1"/>
  <c r="E150" i="1"/>
  <c r="F150" i="1" s="1"/>
  <c r="D150" i="1"/>
  <c r="E149" i="1"/>
  <c r="F149" i="1" s="1"/>
  <c r="D149" i="1"/>
  <c r="E148" i="1"/>
  <c r="F148" i="1" s="1"/>
  <c r="D148" i="1"/>
  <c r="E147" i="1"/>
  <c r="D147" i="1"/>
  <c r="E146" i="1"/>
  <c r="F146" i="1" s="1"/>
  <c r="D146" i="1"/>
  <c r="E145" i="1"/>
  <c r="F145" i="1" s="1"/>
  <c r="D145" i="1"/>
  <c r="E144" i="1"/>
  <c r="D144" i="1"/>
  <c r="D143" i="1"/>
  <c r="E142" i="1"/>
  <c r="D142" i="1"/>
  <c r="E141" i="1"/>
  <c r="D141" i="1"/>
  <c r="E138" i="1"/>
  <c r="D138" i="1"/>
  <c r="F138" i="1" s="1"/>
  <c r="E137" i="1"/>
  <c r="D137" i="1"/>
  <c r="E136" i="1"/>
  <c r="D136" i="1"/>
  <c r="E135" i="1"/>
  <c r="D135" i="1"/>
  <c r="E134" i="1"/>
  <c r="D134" i="1"/>
  <c r="F134" i="1" s="1"/>
  <c r="E133" i="1"/>
  <c r="D133" i="1"/>
  <c r="D175" i="1" s="1"/>
  <c r="E131" i="1"/>
  <c r="D131" i="1"/>
  <c r="E130" i="1"/>
  <c r="D130" i="1"/>
  <c r="E129" i="1"/>
  <c r="D129" i="1"/>
  <c r="E128" i="1"/>
  <c r="D128" i="1"/>
  <c r="F128" i="1" s="1"/>
  <c r="E126" i="1"/>
  <c r="D126" i="1"/>
  <c r="E125" i="1"/>
  <c r="D125" i="1"/>
  <c r="F125" i="1" s="1"/>
  <c r="E124" i="1"/>
  <c r="D124" i="1"/>
  <c r="E123" i="1"/>
  <c r="D123" i="1"/>
  <c r="D122" i="1" s="1"/>
  <c r="E121" i="1"/>
  <c r="D121" i="1"/>
  <c r="F121" i="1" s="1"/>
  <c r="E120" i="1"/>
  <c r="D120" i="1"/>
  <c r="E119" i="1"/>
  <c r="D119" i="1"/>
  <c r="E118" i="1"/>
  <c r="D118" i="1"/>
  <c r="E117" i="1"/>
  <c r="D117" i="1"/>
  <c r="F117" i="1" s="1"/>
  <c r="E115" i="1"/>
  <c r="D115" i="1"/>
  <c r="F115" i="1" s="1"/>
  <c r="E113" i="1"/>
  <c r="D113" i="1"/>
  <c r="E112" i="1"/>
  <c r="D112" i="1"/>
  <c r="F112" i="1" s="1"/>
  <c r="E111" i="1"/>
  <c r="D111" i="1"/>
  <c r="E110" i="1"/>
  <c r="D110" i="1"/>
  <c r="D108" i="1" s="1"/>
  <c r="E109" i="1"/>
  <c r="D109" i="1"/>
  <c r="E107" i="1"/>
  <c r="D107" i="1"/>
  <c r="E106" i="1"/>
  <c r="D106" i="1"/>
  <c r="E105" i="1"/>
  <c r="D105" i="1"/>
  <c r="E104" i="1"/>
  <c r="D104" i="1"/>
  <c r="F104" i="1" s="1"/>
  <c r="E102" i="1"/>
  <c r="D102" i="1"/>
  <c r="E101" i="1"/>
  <c r="D101" i="1"/>
  <c r="E99" i="1"/>
  <c r="D99" i="1"/>
  <c r="E98" i="1"/>
  <c r="F98" i="1" s="1"/>
  <c r="D98" i="1"/>
  <c r="E97" i="1"/>
  <c r="D97" i="1"/>
  <c r="E96" i="1"/>
  <c r="D96" i="1"/>
  <c r="E93" i="1"/>
  <c r="D93" i="1"/>
  <c r="E92" i="1"/>
  <c r="D92" i="1"/>
  <c r="E91" i="1"/>
  <c r="D91" i="1"/>
  <c r="D90" i="1" s="1"/>
  <c r="E89" i="1"/>
  <c r="D89" i="1"/>
  <c r="E88" i="1"/>
  <c r="E85" i="1" s="1"/>
  <c r="D88" i="1"/>
  <c r="E87" i="1"/>
  <c r="D87" i="1"/>
  <c r="F86" i="1"/>
  <c r="E86" i="1"/>
  <c r="D86" i="1"/>
  <c r="E84" i="1"/>
  <c r="D84" i="1"/>
  <c r="E83" i="1"/>
  <c r="D83" i="1"/>
  <c r="E82" i="1"/>
  <c r="F82" i="1" s="1"/>
  <c r="D82" i="1"/>
  <c r="E81" i="1"/>
  <c r="D81" i="1"/>
  <c r="E79" i="1"/>
  <c r="D79" i="1"/>
  <c r="E78" i="1"/>
  <c r="F78" i="1" s="1"/>
  <c r="D78" i="1"/>
  <c r="E77" i="1"/>
  <c r="D77" i="1"/>
  <c r="E76" i="1"/>
  <c r="F76" i="1" s="1"/>
  <c r="D76" i="1"/>
  <c r="E75" i="1"/>
  <c r="F75" i="1" s="1"/>
  <c r="D75" i="1"/>
  <c r="E74" i="1"/>
  <c r="F74" i="1" s="1"/>
  <c r="D74" i="1"/>
  <c r="E73" i="1"/>
  <c r="D73" i="1"/>
  <c r="E72" i="1"/>
  <c r="F72" i="1" s="1"/>
  <c r="D72" i="1"/>
  <c r="E71" i="1"/>
  <c r="F71" i="1" s="1"/>
  <c r="D71" i="1"/>
  <c r="E69" i="1"/>
  <c r="D69" i="1"/>
  <c r="E68" i="1"/>
  <c r="F68" i="1" s="1"/>
  <c r="D68" i="1"/>
  <c r="E66" i="1"/>
  <c r="D66" i="1"/>
  <c r="E65" i="1"/>
  <c r="D65" i="1"/>
  <c r="E64" i="1"/>
  <c r="D64" i="1"/>
  <c r="E62" i="1"/>
  <c r="F62" i="1" s="1"/>
  <c r="D62" i="1"/>
  <c r="E61" i="1"/>
  <c r="D61" i="1"/>
  <c r="E60" i="1"/>
  <c r="F60" i="1" s="1"/>
  <c r="D60" i="1"/>
  <c r="E58" i="1"/>
  <c r="D58" i="1"/>
  <c r="E57" i="1"/>
  <c r="D57" i="1"/>
  <c r="E56" i="1"/>
  <c r="D56" i="1"/>
  <c r="E55" i="1"/>
  <c r="D55" i="1"/>
  <c r="E54" i="1"/>
  <c r="F54" i="1" s="1"/>
  <c r="D54" i="1"/>
  <c r="E53" i="1"/>
  <c r="D53" i="1"/>
  <c r="E52" i="1"/>
  <c r="F52" i="1" s="1"/>
  <c r="D52" i="1"/>
  <c r="E51" i="1"/>
  <c r="F51" i="1" s="1"/>
  <c r="D51" i="1"/>
  <c r="E50" i="1"/>
  <c r="F50" i="1" s="1"/>
  <c r="D50" i="1"/>
  <c r="E49" i="1"/>
  <c r="D49" i="1"/>
  <c r="E48" i="1"/>
  <c r="D48" i="1"/>
  <c r="E47" i="1"/>
  <c r="D47" i="1"/>
  <c r="E46" i="1"/>
  <c r="F46" i="1" s="1"/>
  <c r="D46" i="1"/>
  <c r="E45" i="1"/>
  <c r="D45" i="1"/>
  <c r="E44" i="1"/>
  <c r="D44" i="1"/>
  <c r="E43" i="1"/>
  <c r="F43" i="1" s="1"/>
  <c r="D43" i="1"/>
  <c r="E42" i="1"/>
  <c r="D42" i="1"/>
  <c r="E40" i="1"/>
  <c r="F40" i="1" s="1"/>
  <c r="D40" i="1"/>
  <c r="E39" i="1"/>
  <c r="D39" i="1"/>
  <c r="E37" i="1"/>
  <c r="D37" i="1"/>
  <c r="G36" i="1"/>
  <c r="E36" i="1"/>
  <c r="D36" i="1"/>
  <c r="E33" i="1"/>
  <c r="D33" i="1"/>
  <c r="E32" i="1"/>
  <c r="D32" i="1"/>
  <c r="E30" i="1"/>
  <c r="F30" i="1" s="1"/>
  <c r="D30" i="1"/>
  <c r="E29" i="1"/>
  <c r="F29" i="1" s="1"/>
  <c r="D29" i="1"/>
  <c r="E28" i="1"/>
  <c r="D28" i="1"/>
  <c r="E27" i="1"/>
  <c r="F27" i="1" s="1"/>
  <c r="D27" i="1"/>
  <c r="E26" i="1"/>
  <c r="D26" i="1"/>
  <c r="D173" i="1"/>
  <c r="E7" i="1"/>
  <c r="D25" i="1" l="1"/>
  <c r="F36" i="1"/>
  <c r="D38" i="1"/>
  <c r="F44" i="1"/>
  <c r="F61" i="1"/>
  <c r="F69" i="1"/>
  <c r="D80" i="1"/>
  <c r="F105" i="1"/>
  <c r="F107" i="1"/>
  <c r="F110" i="1"/>
  <c r="F120" i="1"/>
  <c r="E122" i="1"/>
  <c r="F133" i="1"/>
  <c r="F135" i="1"/>
  <c r="F137" i="1"/>
  <c r="F141" i="1"/>
  <c r="E164" i="1"/>
  <c r="F167" i="1"/>
  <c r="F179" i="1"/>
  <c r="E25" i="1"/>
  <c r="E38" i="1"/>
  <c r="D100" i="1"/>
  <c r="F23" i="1"/>
  <c r="F21" i="1"/>
  <c r="F11" i="1"/>
  <c r="E20" i="1"/>
  <c r="F33" i="1"/>
  <c r="F53" i="1"/>
  <c r="F55" i="1"/>
  <c r="F73" i="1"/>
  <c r="F77" i="1"/>
  <c r="F106" i="1"/>
  <c r="F109" i="1"/>
  <c r="F111" i="1"/>
  <c r="F113" i="1"/>
  <c r="F119" i="1"/>
  <c r="F124" i="1"/>
  <c r="F126" i="1"/>
  <c r="F136" i="1"/>
  <c r="F142" i="1"/>
  <c r="F147" i="1"/>
  <c r="F151" i="1"/>
  <c r="F153" i="1"/>
  <c r="D20" i="1"/>
  <c r="E13" i="1"/>
  <c r="F13" i="1" s="1"/>
  <c r="F45" i="1"/>
  <c r="F49" i="1"/>
  <c r="F56" i="1"/>
  <c r="F66" i="1"/>
  <c r="F81" i="1"/>
  <c r="F91" i="1"/>
  <c r="F131" i="1"/>
  <c r="F155" i="1"/>
  <c r="F180" i="1"/>
  <c r="F26" i="1"/>
  <c r="F28" i="1"/>
  <c r="F32" i="1"/>
  <c r="F37" i="1"/>
  <c r="F39" i="1"/>
  <c r="F42" i="1"/>
  <c r="F57" i="1"/>
  <c r="F65" i="1"/>
  <c r="E70" i="1"/>
  <c r="F83" i="1"/>
  <c r="D85" i="1"/>
  <c r="F87" i="1"/>
  <c r="F89" i="1"/>
  <c r="F92" i="1"/>
  <c r="F96" i="1"/>
  <c r="F99" i="1"/>
  <c r="F123" i="1"/>
  <c r="F130" i="1"/>
  <c r="D184" i="1"/>
  <c r="F144" i="1"/>
  <c r="D164" i="1"/>
  <c r="F164" i="1" s="1"/>
  <c r="F169" i="1"/>
  <c r="E172" i="1"/>
  <c r="D7" i="1"/>
  <c r="F25" i="1"/>
  <c r="F47" i="1"/>
  <c r="F58" i="1"/>
  <c r="F64" i="1"/>
  <c r="F93" i="1"/>
  <c r="F101" i="1"/>
  <c r="F129" i="1"/>
  <c r="F162" i="1"/>
  <c r="E6" i="1"/>
  <c r="D70" i="1"/>
  <c r="F84" i="1"/>
  <c r="F88" i="1"/>
  <c r="E116" i="1"/>
  <c r="F166" i="1"/>
  <c r="F168" i="1"/>
  <c r="D139" i="1"/>
  <c r="D132" i="1" s="1"/>
  <c r="F122" i="1"/>
  <c r="D34" i="1"/>
  <c r="D31" i="1" s="1"/>
  <c r="F38" i="1"/>
  <c r="F173" i="1"/>
  <c r="F20" i="1"/>
  <c r="D6" i="1"/>
  <c r="F7" i="1"/>
  <c r="D182" i="1"/>
  <c r="F85" i="1"/>
  <c r="F175" i="1"/>
  <c r="E182" i="1"/>
  <c r="E80" i="1"/>
  <c r="F80" i="1" s="1"/>
  <c r="F97" i="1"/>
  <c r="E100" i="1"/>
  <c r="F100" i="1" s="1"/>
  <c r="E108" i="1"/>
  <c r="F108" i="1" s="1"/>
  <c r="D116" i="1"/>
  <c r="F118" i="1"/>
  <c r="E143" i="1"/>
  <c r="D158" i="1"/>
  <c r="F158" i="1" s="1"/>
  <c r="D174" i="1"/>
  <c r="D183" i="1" s="1"/>
  <c r="F183" i="1" s="1"/>
  <c r="E177" i="1"/>
  <c r="F177" i="1" s="1"/>
  <c r="E34" i="1"/>
  <c r="D63" i="1"/>
  <c r="D59" i="1" s="1"/>
  <c r="F163" i="1"/>
  <c r="E184" i="1"/>
  <c r="E63" i="1"/>
  <c r="E90" i="1"/>
  <c r="F90" i="1" s="1"/>
  <c r="E165" i="1"/>
  <c r="F165" i="1" s="1"/>
  <c r="D67" i="1" l="1"/>
  <c r="D5" i="1" s="1"/>
  <c r="F116" i="1"/>
  <c r="F70" i="1"/>
  <c r="F174" i="1"/>
  <c r="F184" i="1"/>
  <c r="F34" i="1"/>
  <c r="F6" i="1"/>
  <c r="F182" i="1"/>
  <c r="E67" i="1"/>
  <c r="F67" i="1" s="1"/>
  <c r="D95" i="1"/>
  <c r="D94" i="1" s="1"/>
  <c r="F63" i="1"/>
  <c r="D172" i="1"/>
  <c r="E59" i="1"/>
  <c r="F59" i="1" s="1"/>
  <c r="E181" i="1"/>
  <c r="E139" i="1"/>
  <c r="F143" i="1"/>
  <c r="E31" i="1"/>
  <c r="E95" i="1"/>
  <c r="F95" i="1" l="1"/>
  <c r="D181" i="1"/>
  <c r="F181" i="1" s="1"/>
  <c r="F172" i="1"/>
  <c r="F31" i="1"/>
  <c r="E5" i="1"/>
  <c r="F139" i="1"/>
  <c r="E132" i="1"/>
  <c r="F132" i="1" s="1"/>
  <c r="D156" i="1"/>
  <c r="D157" i="1" s="1"/>
  <c r="E94" i="1" l="1"/>
  <c r="F94" i="1" s="1"/>
  <c r="F5" i="1"/>
  <c r="E156" i="1" l="1"/>
  <c r="F156" i="1" s="1"/>
  <c r="E157" i="1" l="1"/>
</calcChain>
</file>

<file path=xl/sharedStrings.xml><?xml version="1.0" encoding="utf-8"?>
<sst xmlns="http://schemas.openxmlformats.org/spreadsheetml/2006/main" count="459" uniqueCount="248">
  <si>
    <t xml:space="preserve"> Наименование субъекта: ГКП на ПХВ "Степногорск - водоканал"  </t>
  </si>
  <si>
    <t>Форма 5.</t>
  </si>
  <si>
    <t xml:space="preserve"> Отчет об исполнении тарифной сметы на услугу по подаче воды по распределительным сетям (хозпитьевая вода)  за 2021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</si>
  <si>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</si>
  <si>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</si>
  <si>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</si>
  <si>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2021 год</t>
  </si>
  <si>
    <t>Фактически сложившиеся показатели тарифной сметы за 2021 год</t>
  </si>
  <si>
    <t>Отклонения, в %</t>
  </si>
  <si>
    <t>Причины отклонения</t>
  </si>
  <si>
    <t>I</t>
  </si>
  <si>
    <t>ЗАТРАТЫ НА ПРОИЗВОДСТВО ТОВАРОВ И  ПРЕДОСТАВЛЕНИЕ УСЛУГ, ВСЕГО</t>
  </si>
  <si>
    <t>тыс.тенге</t>
  </si>
  <si>
    <t>Исполнено (до  - 5 % и выше)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</si>
  <si>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</si>
  <si>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</si>
  <si>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</si>
  <si>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</si>
  <si>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</si>
  <si>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</si>
  <si>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</si>
  <si>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1.3.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</si>
  <si>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</si>
  <si>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</si>
  <si>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</si>
  <si>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</si>
  <si>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</si>
  <si>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Исполнено (до 5 % и выше)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</si>
  <si>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</si>
  <si>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</si>
  <si>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</si>
  <si>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</si>
  <si>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</si>
  <si>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</si>
  <si>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Социальные отчисления</t>
  </si>
  <si>
    <t>2.3.</t>
  </si>
  <si>
    <t>Обязат. соц. мед. страхование</t>
  </si>
  <si>
    <t>3</t>
  </si>
  <si>
    <t>Амортизация основных средств</t>
  </si>
  <si>
    <t>Исполнено</t>
  </si>
  <si>
    <t>3.1.</t>
  </si>
  <si>
    <t>Амортизация основных средств (прямое распр.)</t>
  </si>
  <si>
    <t>3.2.</t>
  </si>
  <si>
    <t>Амортизация нематериальных активов</t>
  </si>
  <si>
    <t>4</t>
  </si>
  <si>
    <t>Ремонт, всего</t>
  </si>
  <si>
    <t>4.1</t>
  </si>
  <si>
    <t>Капитальный ремонт, не приводящий к увеличению к стоимости основных средств</t>
  </si>
  <si>
    <t>4.2</t>
  </si>
  <si>
    <t>Текущий ремонт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</si>
  <si>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</si>
  <si>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</si>
  <si>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</si>
  <si>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</si>
  <si>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</si>
  <si>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</si>
  <si>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</si>
  <si>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</si>
  <si>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</si>
  <si>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</si>
  <si>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5.3.2.</t>
  </si>
  <si>
    <t xml:space="preserve">Услуги прочих лабораторий </t>
  </si>
  <si>
    <t>5.3.3.</t>
  </si>
  <si>
    <t>Разработка нормативных документов</t>
  </si>
  <si>
    <t>5.3.4.</t>
  </si>
  <si>
    <t>Услуги по ремонту оборудования, в том числе:</t>
  </si>
  <si>
    <t xml:space="preserve">Ремонт оборудования, РЭД </t>
  </si>
  <si>
    <t xml:space="preserve"> Обслуживание автоматич. пожарной сигнализации</t>
  </si>
  <si>
    <t>Обслуживание радиооборудования</t>
  </si>
  <si>
    <t>5.3.5.</t>
  </si>
  <si>
    <t xml:space="preserve"> Услуги по обеспечению пожар безопасности</t>
  </si>
  <si>
    <t>5.3.6.</t>
  </si>
  <si>
    <t>Техосмотр</t>
  </si>
  <si>
    <t>5.3.7.</t>
  </si>
  <si>
    <t>Утилизация опасных отходов</t>
  </si>
  <si>
    <t>5.3.8.</t>
  </si>
  <si>
    <t>Услуги по обследованию ГПМ, ОТУ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</si>
  <si>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</si>
  <si>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</si>
  <si>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</si>
  <si>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</si>
  <si>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</si>
  <si>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</si>
  <si>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</si>
  <si>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</si>
  <si>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</si>
  <si>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</si>
  <si>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</si>
  <si>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</si>
  <si>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</si>
  <si>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</si>
  <si>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</si>
  <si>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</si>
  <si>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</si>
  <si>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</si>
  <si>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</si>
  <si>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</si>
  <si>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</si>
  <si>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</si>
  <si>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</si>
  <si>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</si>
  <si>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</si>
  <si>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</si>
  <si>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</si>
  <si>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</si>
  <si>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</si>
  <si>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</si>
  <si>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</si>
  <si>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</si>
  <si>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</si>
  <si>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</si>
  <si>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</si>
  <si>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</si>
  <si>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Сбор за техпаспорт, госномер и т.д.</t>
  </si>
  <si>
    <t>7.</t>
  </si>
  <si>
    <t>Прочие затраты, всего</t>
  </si>
  <si>
    <t>7.1.</t>
  </si>
  <si>
    <t>Услуги связи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</si>
  <si>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</si>
  <si>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</si>
  <si>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</si>
  <si>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</si>
  <si>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</si>
  <si>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</si>
  <si>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</si>
  <si>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</si>
  <si>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</si>
  <si>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</si>
  <si>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</si>
  <si>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</si>
  <si>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</si>
  <si>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 и др.) </t>
  </si>
  <si>
    <t>7.5.</t>
  </si>
  <si>
    <t>Коммунальные услуги, в том числе:</t>
  </si>
  <si>
    <t xml:space="preserve">        Услуги СЭС</t>
  </si>
  <si>
    <t xml:space="preserve">        Вывоз мусора</t>
  </si>
  <si>
    <t xml:space="preserve">        Тепловая энергия</t>
  </si>
  <si>
    <t xml:space="preserve">        Электроэнергия в комуслугах</t>
  </si>
  <si>
    <t>7.6.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</si>
  <si>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</si>
  <si>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</si>
  <si>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</si>
  <si>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</si>
  <si>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7.7.</t>
  </si>
  <si>
    <t>Плата за загрязнение окружающей среды</t>
  </si>
  <si>
    <t>7.8.</t>
  </si>
  <si>
    <t>Другие затраты, в том числе:</t>
  </si>
  <si>
    <t xml:space="preserve">       Канцелярские расходы</t>
  </si>
  <si>
    <t>7.9.</t>
  </si>
  <si>
    <t>Аренда производственного здания</t>
  </si>
  <si>
    <t>7.10.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</si>
  <si>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</si>
  <si>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</si>
  <si>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</si>
  <si>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</si>
  <si>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</si>
  <si>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</si>
  <si>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</si>
  <si>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</si>
  <si>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</si>
  <si>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</si>
  <si>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 xml:space="preserve">Амортизация </t>
  </si>
  <si>
    <t>8.6.</t>
  </si>
  <si>
    <t>8.7.</t>
  </si>
  <si>
    <t>Периодическая печать</t>
  </si>
  <si>
    <t>8.8.</t>
  </si>
  <si>
    <t>8.9.</t>
  </si>
  <si>
    <t>Банковские услуги</t>
  </si>
  <si>
    <t>8.10.</t>
  </si>
  <si>
    <t xml:space="preserve">Охрана труда и ТБ </t>
  </si>
  <si>
    <t>Спецпитание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</si>
  <si>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</si>
  <si>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</si>
  <si>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</si>
  <si>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</si>
  <si>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8.11.</t>
  </si>
  <si>
    <t>Расходы на содержание и обслуживание тех.средств управления, узлов связи, выч.техники и т.д.</t>
  </si>
  <si>
    <t>8.12.</t>
  </si>
  <si>
    <t xml:space="preserve"> Другие расходы, в том числе: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</si>
  <si>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</si>
  <si>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</si>
  <si>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</si>
  <si>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</si>
  <si>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, в том числе:</t>
  </si>
  <si>
    <t xml:space="preserve">             ГСМ на легковой транспорт</t>
  </si>
  <si>
    <t>Расходы на шины</t>
  </si>
  <si>
    <t>Расходы на запчасти</t>
  </si>
  <si>
    <t xml:space="preserve">Обяз.виды страхования </t>
  </si>
  <si>
    <t>Услуги нотариуса</t>
  </si>
  <si>
    <t>Коммунальные услуги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</si>
  <si>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</si>
  <si>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</si>
  <si>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</si>
  <si>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</si>
  <si>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</si>
  <si>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</si>
  <si>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</si>
  <si>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Материалы на эксплуатацию</t>
  </si>
  <si>
    <t>9.5.</t>
  </si>
  <si>
    <t>9.6.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</si>
  <si>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</si>
  <si>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</si>
  <si>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</si>
  <si>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</si>
  <si>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</si>
  <si>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Расходы по обслуживанию оргтехники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</si>
  <si>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</si>
  <si>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</si>
  <si>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</si>
  <si>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</si>
  <si>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</si>
  <si>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</si>
  <si>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</si>
  <si>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</si>
  <si>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Доходы  за исключением необоснованно полученного дохода</t>
  </si>
  <si>
    <t>VI</t>
  </si>
  <si>
    <t>ОБЪЕМ ОКАЗАННЫХ УСЛУГ</t>
  </si>
  <si>
    <t xml:space="preserve">   в натуральных показателях</t>
  </si>
  <si>
    <t>тыс.м3</t>
  </si>
  <si>
    <t xml:space="preserve">   в стоимостном выражении </t>
  </si>
  <si>
    <t>VIII</t>
  </si>
  <si>
    <t>Тариф (без НДС)</t>
  </si>
  <si>
    <t>тг/куб.м</t>
  </si>
  <si>
    <t>ОБЪЕМ НА ОБРАБОТКУ с полными потерями</t>
  </si>
  <si>
    <t>тыс. м3</t>
  </si>
  <si>
    <t>НТП</t>
  </si>
  <si>
    <t>%</t>
  </si>
  <si>
    <t xml:space="preserve"> Собств Нужды </t>
  </si>
  <si>
    <t>Хозпитьевая вода (полезный отпуск)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</si>
  <si>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</si>
  <si>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</si>
  <si>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</si>
  <si>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</si>
  <si>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</si>
  <si>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</si>
  <si>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</si>
  <si>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</si>
  <si>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</si>
  <si>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>9.1.1</t>
  </si>
  <si>
    <t xml:space="preserve">         производственного персонала</t>
  </si>
  <si>
    <t>9.1.2</t>
  </si>
  <si>
    <t>9.1.3</t>
  </si>
  <si>
    <t>9.2</t>
  </si>
  <si>
    <t>Среднемесячная заработная плата, всего</t>
  </si>
  <si>
    <t>тенге</t>
  </si>
  <si>
    <t>9.2.1</t>
  </si>
  <si>
    <t>9.2.2</t>
  </si>
  <si>
    <t>9.2.3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</si>
</sst>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43" fontId="3" fillId="2" borderId="0" xfId="1" applyFont="1" applyFill="1" applyAlignment="1">
      <alignment horizontal="right" vertical="center"/>
    </xf>
    <xf numFmtId="43" fontId="3" fillId="2" borderId="0" xfId="1" applyFont="1" applyFill="1" applyAlignment="1">
      <alignment vertical="center"/>
    </xf>
    <xf numFmtId="43" fontId="4" fillId="2" borderId="0" xfId="1" applyFont="1" applyFill="1" applyAlignment="1">
      <alignment vertical="center"/>
    </xf>
    <xf numFmtId="43" fontId="5" fillId="2" borderId="2" xfId="1" applyFont="1" applyFill="1" applyBorder="1" applyAlignment="1">
      <alignment vertical="center"/>
    </xf>
    <xf numFmtId="43" fontId="5" fillId="2" borderId="3" xfId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43" fontId="6" fillId="2" borderId="0" xfId="1" applyFont="1" applyFill="1" applyAlignment="1">
      <alignment vertical="center"/>
    </xf>
    <xf numFmtId="49" fontId="5" fillId="2" borderId="2" xfId="1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7" xfId="1" applyFont="1" applyFill="1" applyBorder="1" applyAlignment="1">
      <alignment horizontal="left" vertical="center" wrapText="1"/>
    </xf>
    <xf numFmtId="43" fontId="3" fillId="2" borderId="7" xfId="1" applyFont="1" applyFill="1" applyBorder="1" applyAlignment="1">
      <alignment horizontal="center" vertical="center" wrapText="1"/>
    </xf>
    <xf numFmtId="43" fontId="3" fillId="0" borderId="7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left" vertical="center" wrapText="1"/>
    </xf>
    <xf numFmtId="43" fontId="3" fillId="2" borderId="10" xfId="1" applyFont="1" applyFill="1" applyBorder="1" applyAlignment="1">
      <alignment horizontal="center" vertical="center" wrapText="1"/>
    </xf>
    <xf numFmtId="43" fontId="3" fillId="0" borderId="10" xfId="1" applyFont="1" applyFill="1" applyBorder="1" applyAlignment="1">
      <alignment horizontal="center" vertical="center" wrapText="1"/>
    </xf>
    <xf numFmtId="43" fontId="4" fillId="2" borderId="9" xfId="1" applyFont="1" applyFill="1" applyBorder="1" applyAlignment="1">
      <alignment horizontal="center" vertical="center"/>
    </xf>
    <xf numFmtId="43" fontId="4" fillId="2" borderId="10" xfId="1" applyFont="1" applyFill="1" applyBorder="1" applyAlignment="1">
      <alignment horizontal="left" vertical="center" wrapText="1"/>
    </xf>
    <xf numFmtId="43" fontId="4" fillId="2" borderId="10" xfId="1" applyFont="1" applyFill="1" applyBorder="1" applyAlignment="1">
      <alignment horizontal="center" vertical="center" wrapText="1"/>
    </xf>
    <xf numFmtId="43" fontId="4" fillId="0" borderId="10" xfId="1" applyFont="1" applyFill="1" applyBorder="1" applyAlignment="1">
      <alignment horizontal="center" vertical="center" wrapText="1"/>
    </xf>
    <xf numFmtId="43" fontId="8" fillId="2" borderId="9" xfId="1" applyFont="1" applyFill="1" applyBorder="1" applyAlignment="1">
      <alignment horizontal="center" vertical="center"/>
    </xf>
    <xf numFmtId="43" fontId="8" fillId="2" borderId="10" xfId="1" applyFont="1" applyFill="1" applyBorder="1" applyAlignment="1">
      <alignment horizontal="right" vertical="center" wrapText="1"/>
    </xf>
    <xf numFmtId="43" fontId="8" fillId="2" borderId="10" xfId="1" applyFont="1" applyFill="1" applyBorder="1" applyAlignment="1">
      <alignment horizontal="center" vertical="center" wrapText="1"/>
    </xf>
    <xf numFmtId="43" fontId="8" fillId="0" borderId="10" xfId="1" applyFont="1" applyFill="1" applyBorder="1" applyAlignment="1">
      <alignment horizontal="center" vertical="center" wrapText="1"/>
    </xf>
    <xf numFmtId="43" fontId="8" fillId="2" borderId="0" xfId="1" applyFont="1" applyFill="1" applyAlignment="1">
      <alignment vertical="center"/>
    </xf>
    <xf numFmtId="43" fontId="9" fillId="2" borderId="9" xfId="1" applyFont="1" applyFill="1" applyBorder="1" applyAlignment="1">
      <alignment horizontal="center" vertical="center"/>
    </xf>
    <xf numFmtId="43" fontId="9" fillId="2" borderId="10" xfId="1" applyFont="1" applyFill="1" applyBorder="1" applyAlignment="1">
      <alignment horizontal="right" vertical="center" wrapText="1"/>
    </xf>
    <xf numFmtId="43" fontId="9" fillId="2" borderId="10" xfId="1" applyFont="1" applyFill="1" applyBorder="1" applyAlignment="1">
      <alignment horizontal="center" vertical="center" wrapText="1"/>
    </xf>
    <xf numFmtId="43" fontId="9" fillId="0" borderId="10" xfId="1" applyFont="1" applyFill="1" applyBorder="1" applyAlignment="1">
      <alignment horizontal="center" vertical="center" wrapText="1"/>
    </xf>
    <xf numFmtId="43" fontId="9" fillId="2" borderId="0" xfId="1" applyFont="1" applyFill="1" applyAlignment="1">
      <alignment vertical="center"/>
    </xf>
    <xf numFmtId="43" fontId="7" fillId="2" borderId="11" xfId="1" applyFont="1" applyFill="1" applyBorder="1" applyAlignment="1">
      <alignment vertical="center"/>
    </xf>
    <xf numFmtId="164" fontId="4" fillId="2" borderId="0" xfId="1" applyNumberFormat="1" applyFont="1" applyFill="1" applyAlignment="1">
      <alignment vertical="center"/>
    </xf>
    <xf numFmtId="49" fontId="4" fillId="2" borderId="9" xfId="1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43" fontId="4" fillId="2" borderId="10" xfId="1" applyFont="1" applyFill="1" applyBorder="1" applyAlignment="1">
      <alignment horizontal="left" vertical="center"/>
    </xf>
    <xf numFmtId="43" fontId="8" fillId="2" borderId="10" xfId="1" applyFont="1" applyFill="1" applyBorder="1" applyAlignment="1">
      <alignment horizontal="right" vertical="center"/>
    </xf>
    <xf numFmtId="43" fontId="7" fillId="2" borderId="14" xfId="1" applyFont="1" applyFill="1" applyBorder="1" applyAlignment="1">
      <alignment vertical="center"/>
    </xf>
    <xf numFmtId="43" fontId="7" fillId="2" borderId="11" xfId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164" fontId="3" fillId="2" borderId="9" xfId="1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 wrapText="1"/>
    </xf>
    <xf numFmtId="43" fontId="7" fillId="2" borderId="10" xfId="1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 wrapText="1"/>
    </xf>
    <xf numFmtId="43" fontId="4" fillId="2" borderId="10" xfId="2" applyFont="1" applyFill="1" applyBorder="1" applyAlignment="1">
      <alignment horizontal="left" vertical="center" wrapText="1"/>
    </xf>
    <xf numFmtId="43" fontId="10" fillId="2" borderId="0" xfId="1" applyFont="1" applyFill="1" applyAlignment="1">
      <alignment vertical="center"/>
    </xf>
    <xf numFmtId="43" fontId="4" fillId="2" borderId="10" xfId="1" applyFont="1" applyFill="1" applyBorder="1" applyAlignment="1">
      <alignment vertical="center" wrapText="1"/>
    </xf>
    <xf numFmtId="164" fontId="8" fillId="2" borderId="0" xfId="1" applyNumberFormat="1" applyFont="1" applyFill="1" applyAlignment="1">
      <alignment vertical="center"/>
    </xf>
    <xf numFmtId="43" fontId="4" fillId="2" borderId="15" xfId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43" fontId="4" fillId="2" borderId="16" xfId="1" applyFont="1" applyFill="1" applyBorder="1" applyAlignment="1">
      <alignment horizontal="center" vertical="center" wrapText="1"/>
    </xf>
    <xf numFmtId="43" fontId="4" fillId="0" borderId="16" xfId="1" applyFont="1" applyFill="1" applyBorder="1" applyAlignment="1">
      <alignment horizontal="center" vertical="center" wrapText="1"/>
    </xf>
    <xf numFmtId="43" fontId="7" fillId="2" borderId="17" xfId="1" applyFont="1" applyFill="1" applyBorder="1" applyAlignment="1">
      <alignment horizontal="center" vertical="center"/>
    </xf>
    <xf numFmtId="43" fontId="3" fillId="2" borderId="18" xfId="1" applyFont="1" applyFill="1" applyBorder="1" applyAlignment="1">
      <alignment horizontal="center" vertical="center"/>
    </xf>
    <xf numFmtId="43" fontId="3" fillId="2" borderId="19" xfId="1" applyFont="1" applyFill="1" applyBorder="1" applyAlignment="1">
      <alignment horizontal="left" vertical="center" wrapText="1"/>
    </xf>
    <xf numFmtId="43" fontId="3" fillId="2" borderId="19" xfId="1" applyFont="1" applyFill="1" applyBorder="1" applyAlignment="1">
      <alignment horizontal="center" vertical="center" wrapText="1"/>
    </xf>
    <xf numFmtId="43" fontId="3" fillId="0" borderId="19" xfId="1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/>
    </xf>
    <xf numFmtId="43" fontId="3" fillId="2" borderId="10" xfId="2" applyFont="1" applyFill="1" applyBorder="1" applyAlignment="1">
      <alignment horizontal="center" vertical="center"/>
    </xf>
    <xf numFmtId="43" fontId="4" fillId="2" borderId="16" xfId="1" applyFont="1" applyFill="1" applyBorder="1" applyAlignment="1">
      <alignment horizontal="left" vertical="center" wrapText="1"/>
    </xf>
    <xf numFmtId="43" fontId="4" fillId="2" borderId="16" xfId="2" applyFont="1" applyFill="1" applyBorder="1" applyAlignment="1">
      <alignment horizontal="center" vertical="center"/>
    </xf>
    <xf numFmtId="43" fontId="10" fillId="2" borderId="20" xfId="1" applyFont="1" applyFill="1" applyBorder="1" applyAlignment="1">
      <alignment horizontal="center" vertical="center"/>
    </xf>
    <xf numFmtId="43" fontId="10" fillId="2" borderId="21" xfId="1" applyFont="1" applyFill="1" applyBorder="1" applyAlignment="1">
      <alignment horizontal="left" vertical="center" wrapText="1"/>
    </xf>
    <xf numFmtId="43" fontId="10" fillId="2" borderId="21" xfId="1" applyFont="1" applyFill="1" applyBorder="1" applyAlignment="1">
      <alignment horizontal="center" vertical="center" wrapText="1"/>
    </xf>
    <xf numFmtId="43" fontId="10" fillId="0" borderId="21" xfId="1" applyFont="1" applyFill="1" applyBorder="1" applyAlignment="1">
      <alignment horizontal="center" vertical="center" wrapText="1"/>
    </xf>
    <xf numFmtId="43" fontId="10" fillId="0" borderId="22" xfId="1" applyFont="1" applyFill="1" applyBorder="1" applyAlignment="1">
      <alignment horizontal="center" vertical="center" wrapText="1"/>
    </xf>
    <xf numFmtId="43" fontId="10" fillId="2" borderId="6" xfId="1" applyFont="1" applyFill="1" applyBorder="1" applyAlignment="1">
      <alignment horizontal="center" vertical="center"/>
    </xf>
    <xf numFmtId="43" fontId="4" fillId="2" borderId="7" xfId="1" applyFont="1" applyFill="1" applyBorder="1" applyAlignment="1">
      <alignment horizontal="left" vertical="center" wrapText="1"/>
    </xf>
    <xf numFmtId="43" fontId="4" fillId="2" borderId="7" xfId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 wrapText="1"/>
    </xf>
    <xf numFmtId="43" fontId="11" fillId="2" borderId="0" xfId="1" applyFont="1" applyFill="1" applyAlignment="1">
      <alignment vertical="center"/>
    </xf>
    <xf numFmtId="43" fontId="10" fillId="2" borderId="9" xfId="1" applyFont="1" applyFill="1" applyBorder="1" applyAlignment="1">
      <alignment horizontal="center" vertical="center"/>
    </xf>
    <xf numFmtId="43" fontId="12" fillId="2" borderId="10" xfId="1" applyFont="1" applyFill="1" applyBorder="1" applyAlignment="1">
      <alignment horizontal="left" vertical="center" wrapText="1"/>
    </xf>
    <xf numFmtId="164" fontId="3" fillId="2" borderId="10" xfId="1" applyNumberFormat="1" applyFont="1" applyFill="1" applyBorder="1" applyAlignment="1">
      <alignment horizontal="center" vertical="center" wrapText="1"/>
    </xf>
    <xf numFmtId="164" fontId="3" fillId="0" borderId="10" xfId="1" applyNumberFormat="1" applyFont="1" applyFill="1" applyBorder="1" applyAlignment="1">
      <alignment horizontal="center" vertical="center" wrapText="1"/>
    </xf>
    <xf numFmtId="164" fontId="4" fillId="2" borderId="10" xfId="1" applyNumberFormat="1" applyFont="1" applyFill="1" applyBorder="1" applyAlignment="1">
      <alignment horizontal="center" vertical="center" wrapText="1"/>
    </xf>
    <xf numFmtId="164" fontId="4" fillId="2" borderId="10" xfId="2" applyNumberFormat="1" applyFont="1" applyFill="1" applyBorder="1" applyAlignment="1">
      <alignment horizontal="center" vertical="center"/>
    </xf>
    <xf numFmtId="164" fontId="4" fillId="2" borderId="16" xfId="1" applyNumberFormat="1" applyFont="1" applyFill="1" applyBorder="1" applyAlignment="1">
      <alignment horizontal="center" vertical="center" wrapText="1"/>
    </xf>
    <xf numFmtId="43" fontId="4" fillId="2" borderId="0" xfId="2" applyFont="1" applyFill="1" applyAlignment="1">
      <alignment horizontal="center" vertical="center"/>
    </xf>
    <xf numFmtId="43" fontId="4" fillId="2" borderId="0" xfId="2" applyFont="1" applyFill="1" applyAlignment="1">
      <alignment vertical="center"/>
    </xf>
    <xf numFmtId="43" fontId="4" fillId="2" borderId="0" xfId="1" applyFont="1" applyFill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/>
    </xf>
    <xf numFmtId="43" fontId="7" fillId="2" borderId="11" xfId="1" applyFont="1" applyFill="1" applyBorder="1" applyAlignment="1">
      <alignment horizontal="center" vertical="center"/>
    </xf>
    <xf numFmtId="43" fontId="7" fillId="2" borderId="12" xfId="1" applyFont="1" applyFill="1" applyBorder="1" applyAlignment="1">
      <alignment horizontal="center" vertical="center"/>
    </xf>
    <xf numFmtId="43" fontId="7" fillId="2" borderId="13" xfId="1" applyFont="1" applyFill="1" applyBorder="1" applyAlignment="1">
      <alignment horizontal="center" vertical="center"/>
    </xf>
    <xf numFmtId="43" fontId="7" fillId="2" borderId="14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center" vertical="center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7" fillId="2" borderId="5" xfId="1" applyFont="1" applyFill="1" applyBorder="1" applyAlignment="1">
      <alignment horizontal="center" vertical="center"/>
    </xf>
    <xf numFmtId="43" fontId="7" fillId="2" borderId="23" xfId="1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 xr:uid="{AE34FF14-0F14-4B0A-B96C-8C5EBB378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&#1091;&#1084;&#1077;&#1085;&#1090;&#1099;/&#1088;&#1072;&#1073;&#1086;&#1095;&#1080;&#1081;%20&#1089;&#1090;&#1086;&#1083;%20&#1086;&#1082;&#1086;&#1085;&#1095;&#1072;&#1090;&#1077;&#1083;&#1100;&#1085;&#1099;&#1081;/&#1048;&#1057;&#1055;&#1054;&#1051;&#1053;&#1045;&#1053;&#1048;&#1045;%20&#1057;&#1052;&#1045;&#1058;/2021%20&#1075;&#1086;&#1076;/&#1074;&#1086;&#1076;&#1086;&#1082;&#1072;&#1085;&#1072;&#1083;/&#1075;&#1086;&#1076;/&#1057;&#1052;&#1045;&#1058;&#1040;%20&#1080;&#1089;&#1087;&#1086;&#1083;&#1085;&#1077;&#1085;&#1080;&#1077;%202021%20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 2021 г. "/>
      <sheetName val="расчет объемов год"/>
      <sheetName val="для исполнения"/>
      <sheetName val="ХПВ"/>
      <sheetName val="ТВ"/>
      <sheetName val="ОТВОД"/>
      <sheetName val="ОЧИСТКА"/>
      <sheetName val="  СВОД  тариф"/>
      <sheetName val="не входящие"/>
      <sheetName val="сторонний транспорт"/>
      <sheetName val="пто"/>
      <sheetName val="не вх для прил"/>
    </sheetNames>
    <sheetDataSet>
      <sheetData sheetId="0"/>
      <sheetData sheetId="1"/>
      <sheetData sheetId="2">
        <row r="7">
          <cell r="D7">
            <v>20566.572847083673</v>
          </cell>
          <cell r="E7">
            <v>20732.891691458964</v>
          </cell>
        </row>
        <row r="8">
          <cell r="D8">
            <v>6981.43</v>
          </cell>
          <cell r="E8">
            <v>6678.1273162735661</v>
          </cell>
        </row>
        <row r="9">
          <cell r="D9">
            <v>21997.110568164371</v>
          </cell>
          <cell r="E9">
            <v>25447.30972011885</v>
          </cell>
        </row>
        <row r="10">
          <cell r="D10">
            <v>70170.820000000007</v>
          </cell>
          <cell r="E10">
            <v>83653.899999999994</v>
          </cell>
        </row>
        <row r="11">
          <cell r="D11">
            <v>3316.62</v>
          </cell>
          <cell r="E11">
            <v>3820.2010599999994</v>
          </cell>
        </row>
        <row r="20">
          <cell r="D20">
            <v>225691.02149999994</v>
          </cell>
          <cell r="E20">
            <v>225766.7993477468</v>
          </cell>
        </row>
        <row r="21">
          <cell r="D21">
            <v>11758.505754330099</v>
          </cell>
          <cell r="E21">
            <v>12072.074916670186</v>
          </cell>
        </row>
        <row r="22">
          <cell r="D22">
            <v>7109.2704335998351</v>
          </cell>
          <cell r="E22">
            <v>7176.7623808880544</v>
          </cell>
        </row>
        <row r="23">
          <cell r="D23">
            <v>4513.8228377999685</v>
          </cell>
          <cell r="E23">
            <v>4681.5976611642618</v>
          </cell>
        </row>
        <row r="25">
          <cell r="D25">
            <v>29977.84</v>
          </cell>
          <cell r="E25">
            <v>29977.84</v>
          </cell>
        </row>
        <row r="26">
          <cell r="D26">
            <v>1036.07</v>
          </cell>
          <cell r="E26">
            <v>1036.07</v>
          </cell>
        </row>
        <row r="27">
          <cell r="D27">
            <v>12994.147446992894</v>
          </cell>
          <cell r="E27">
            <v>13300.271129999999</v>
          </cell>
        </row>
        <row r="31">
          <cell r="D31">
            <v>1441.3691145119535</v>
          </cell>
          <cell r="E31">
            <v>1486.4955040353284</v>
          </cell>
        </row>
        <row r="32">
          <cell r="D32">
            <v>20233.658552634515</v>
          </cell>
          <cell r="E32">
            <v>20525.397642989981</v>
          </cell>
        </row>
        <row r="35">
          <cell r="D35">
            <v>132.902621426877</v>
          </cell>
          <cell r="E35">
            <v>132.902621426877</v>
          </cell>
        </row>
        <row r="36">
          <cell r="D36">
            <v>117.45863768540028</v>
          </cell>
          <cell r="E36">
            <v>117.45897842388339</v>
          </cell>
        </row>
        <row r="38">
          <cell r="D38">
            <v>2035.448267848695</v>
          </cell>
          <cell r="E38">
            <v>1947.3879972049579</v>
          </cell>
        </row>
        <row r="39">
          <cell r="D39">
            <v>587.69766640550984</v>
          </cell>
          <cell r="E39">
            <v>587.69766640550984</v>
          </cell>
        </row>
        <row r="41">
          <cell r="D41">
            <v>926.42473737880391</v>
          </cell>
          <cell r="E41">
            <v>926.42473737880391</v>
          </cell>
        </row>
        <row r="42">
          <cell r="D42">
            <v>615.72505789717468</v>
          </cell>
          <cell r="E42">
            <v>729.74821676702174</v>
          </cell>
        </row>
        <row r="43">
          <cell r="D43">
            <v>94.305734594301555</v>
          </cell>
          <cell r="E43">
            <v>94.305734594301541</v>
          </cell>
        </row>
        <row r="44">
          <cell r="D44">
            <v>135.35576828518745</v>
          </cell>
          <cell r="E44">
            <v>135.35580154271668</v>
          </cell>
        </row>
        <row r="45">
          <cell r="D45">
            <v>702.19991885312425</v>
          </cell>
          <cell r="E45">
            <v>702.19991885312413</v>
          </cell>
        </row>
        <row r="46">
          <cell r="D46">
            <v>12635.4</v>
          </cell>
          <cell r="E46">
            <v>12365.48</v>
          </cell>
        </row>
        <row r="47">
          <cell r="D47">
            <v>0</v>
          </cell>
          <cell r="E47">
            <v>0</v>
          </cell>
        </row>
        <row r="48">
          <cell r="D48">
            <v>17.5</v>
          </cell>
          <cell r="E48">
            <v>17.5</v>
          </cell>
        </row>
        <row r="49">
          <cell r="D49">
            <v>6.3072151898734168</v>
          </cell>
          <cell r="E49">
            <v>6.3072151898734186</v>
          </cell>
        </row>
        <row r="50">
          <cell r="D50">
            <v>902.68864966555191</v>
          </cell>
          <cell r="E50">
            <v>902.68864966555179</v>
          </cell>
        </row>
        <row r="51">
          <cell r="D51">
            <v>40.433523384253824</v>
          </cell>
          <cell r="E51">
            <v>44.210281793967887</v>
          </cell>
        </row>
        <row r="52">
          <cell r="D52">
            <v>236.60775564289727</v>
          </cell>
          <cell r="E52">
            <v>236.60775564289725</v>
          </cell>
        </row>
        <row r="53">
          <cell r="D53">
            <v>3900</v>
          </cell>
          <cell r="E53">
            <v>3900</v>
          </cell>
        </row>
        <row r="54">
          <cell r="D54">
            <v>270</v>
          </cell>
          <cell r="E54">
            <v>270</v>
          </cell>
        </row>
        <row r="55">
          <cell r="D55">
            <v>281.22073450650339</v>
          </cell>
          <cell r="E55">
            <v>281.22073450650345</v>
          </cell>
        </row>
        <row r="56">
          <cell r="D56">
            <v>540.12349392511771</v>
          </cell>
          <cell r="E56">
            <v>540.12352038036192</v>
          </cell>
        </row>
        <row r="57">
          <cell r="D57">
            <v>665.14180478821368</v>
          </cell>
          <cell r="E57">
            <v>665.14180478821368</v>
          </cell>
        </row>
        <row r="59">
          <cell r="D59">
            <v>712.70095020331985</v>
          </cell>
          <cell r="E59">
            <v>775.29321838544104</v>
          </cell>
        </row>
        <row r="60">
          <cell r="D60">
            <v>2275.3305824953532</v>
          </cell>
          <cell r="E60">
            <v>2219.7800202202484</v>
          </cell>
        </row>
        <row r="61">
          <cell r="D61">
            <v>20.787624542961609</v>
          </cell>
          <cell r="E61">
            <v>20.787624542961606</v>
          </cell>
        </row>
        <row r="63">
          <cell r="D63">
            <v>453.79093600129619</v>
          </cell>
          <cell r="E63">
            <v>463.49205627565345</v>
          </cell>
        </row>
        <row r="64">
          <cell r="D64">
            <v>575.37932671283124</v>
          </cell>
          <cell r="E64">
            <v>594.52023197809865</v>
          </cell>
        </row>
        <row r="65">
          <cell r="D65">
            <v>8.4709631999999999</v>
          </cell>
          <cell r="E65">
            <v>8.4709631999999999</v>
          </cell>
        </row>
        <row r="67">
          <cell r="D67">
            <v>54.318187369082338</v>
          </cell>
          <cell r="E67">
            <v>52.509709785057211</v>
          </cell>
        </row>
        <row r="68">
          <cell r="D68">
            <v>123.60640495579133</v>
          </cell>
          <cell r="E68">
            <v>126.9088564692013</v>
          </cell>
        </row>
        <row r="70">
          <cell r="D70">
            <v>3013.8344776975364</v>
          </cell>
          <cell r="E70">
            <v>3019.8974608111726</v>
          </cell>
        </row>
        <row r="71">
          <cell r="D71">
            <v>692.73212679582218</v>
          </cell>
          <cell r="E71">
            <v>703.04583545822106</v>
          </cell>
        </row>
        <row r="72">
          <cell r="D72">
            <v>2302.0285165657897</v>
          </cell>
          <cell r="E72">
            <v>2453.1874583664267</v>
          </cell>
        </row>
        <row r="73">
          <cell r="D73">
            <v>771.45742290694523</v>
          </cell>
          <cell r="E73">
            <v>771.22120264405112</v>
          </cell>
        </row>
        <row r="74">
          <cell r="D74">
            <v>2942.8763967087812</v>
          </cell>
          <cell r="E74">
            <v>2963.6887032351187</v>
          </cell>
        </row>
        <row r="75">
          <cell r="D75">
            <v>461.67228123543703</v>
          </cell>
          <cell r="E75">
            <v>483.02794184918935</v>
          </cell>
        </row>
        <row r="76">
          <cell r="D76">
            <v>383.11112234775425</v>
          </cell>
          <cell r="E76">
            <v>400.95206668421054</v>
          </cell>
        </row>
        <row r="77">
          <cell r="D77">
            <v>160.97</v>
          </cell>
          <cell r="E77">
            <v>160.96969823202826</v>
          </cell>
        </row>
        <row r="78">
          <cell r="D78">
            <v>0</v>
          </cell>
          <cell r="E78">
            <v>0</v>
          </cell>
        </row>
        <row r="80">
          <cell r="D80">
            <v>93.504096423507164</v>
          </cell>
          <cell r="E80">
            <v>93.504096423507164</v>
          </cell>
        </row>
        <row r="81">
          <cell r="D81">
            <v>168.0348853396145</v>
          </cell>
          <cell r="E81">
            <v>162.11353524741719</v>
          </cell>
        </row>
        <row r="82">
          <cell r="D82">
            <v>6346.89</v>
          </cell>
          <cell r="E82">
            <v>7985.91</v>
          </cell>
        </row>
        <row r="83">
          <cell r="D83">
            <v>46785.52</v>
          </cell>
          <cell r="E83">
            <v>60251.63</v>
          </cell>
        </row>
        <row r="85">
          <cell r="D85">
            <v>1071.7199136588681</v>
          </cell>
          <cell r="E85">
            <v>1082.2203063624891</v>
          </cell>
        </row>
        <row r="86">
          <cell r="D86">
            <v>2068.7883992550724</v>
          </cell>
          <cell r="E86">
            <v>2068.7882415218592</v>
          </cell>
        </row>
        <row r="87">
          <cell r="D87">
            <v>227.25101869157319</v>
          </cell>
          <cell r="E87">
            <v>227.25101261039288</v>
          </cell>
        </row>
        <row r="88">
          <cell r="D88">
            <v>203.32084991927547</v>
          </cell>
          <cell r="E88">
            <v>203.8925652625696</v>
          </cell>
        </row>
        <row r="90">
          <cell r="D90">
            <v>314.56691468772652</v>
          </cell>
          <cell r="E90">
            <v>337.5186561667611</v>
          </cell>
        </row>
        <row r="91">
          <cell r="D91">
            <v>3270.6438773438827</v>
          </cell>
          <cell r="E91">
            <v>3270.6438108298562</v>
          </cell>
        </row>
        <row r="92">
          <cell r="D92">
            <v>1774.1539523011277</v>
          </cell>
          <cell r="E92">
            <v>1885.2645687259985</v>
          </cell>
        </row>
        <row r="95">
          <cell r="D95">
            <v>16158.32</v>
          </cell>
          <cell r="E95">
            <v>16170.84424750564</v>
          </cell>
        </row>
        <row r="96">
          <cell r="D96">
            <v>821.91195859162815</v>
          </cell>
          <cell r="E96">
            <v>835.52779209315179</v>
          </cell>
        </row>
        <row r="97">
          <cell r="D97">
            <v>493.397332996812</v>
          </cell>
          <cell r="E97">
            <v>493.71389363797255</v>
          </cell>
        </row>
        <row r="98">
          <cell r="D98">
            <v>323.16785286936306</v>
          </cell>
          <cell r="E98">
            <v>329.47100749995298</v>
          </cell>
        </row>
        <row r="100">
          <cell r="D100">
            <v>593.83000000000004</v>
          </cell>
          <cell r="E100">
            <v>593.83000000000004</v>
          </cell>
        </row>
        <row r="103">
          <cell r="D103">
            <v>205.71853747714806</v>
          </cell>
          <cell r="E103">
            <v>205.71853747714806</v>
          </cell>
        </row>
        <row r="104">
          <cell r="D104">
            <v>102.0303310317575</v>
          </cell>
          <cell r="E104">
            <v>122.17104394294252</v>
          </cell>
        </row>
        <row r="105">
          <cell r="D105">
            <v>393.93855955909197</v>
          </cell>
          <cell r="E105">
            <v>396.58491892677432</v>
          </cell>
        </row>
        <row r="106">
          <cell r="D106">
            <v>563.83954498143169</v>
          </cell>
          <cell r="E106">
            <v>604.80477326626556</v>
          </cell>
        </row>
        <row r="108">
          <cell r="D108">
            <v>10.970178821879383</v>
          </cell>
          <cell r="E108">
            <v>11.497545582047691</v>
          </cell>
        </row>
        <row r="109">
          <cell r="D109">
            <v>9.32</v>
          </cell>
          <cell r="E109">
            <v>9.3200276722090258</v>
          </cell>
        </row>
        <row r="110">
          <cell r="D110">
            <v>2.7332495999999997</v>
          </cell>
          <cell r="E110">
            <v>2.8422719999999995</v>
          </cell>
        </row>
        <row r="111">
          <cell r="D111">
            <v>99.685848695235805</v>
          </cell>
          <cell r="E111">
            <v>109.55846301173091</v>
          </cell>
        </row>
        <row r="112">
          <cell r="D112">
            <v>28.450403757364349</v>
          </cell>
          <cell r="E112">
            <v>30.979740122480621</v>
          </cell>
        </row>
        <row r="114">
          <cell r="D114">
            <v>7478.8246257390401</v>
          </cell>
          <cell r="E114">
            <v>7945.9478753405392</v>
          </cell>
        </row>
        <row r="116">
          <cell r="D116">
            <v>119.52467919303797</v>
          </cell>
          <cell r="E116">
            <v>119.63394263844938</v>
          </cell>
        </row>
        <row r="117">
          <cell r="D117">
            <v>51.459695112118617</v>
          </cell>
          <cell r="E117">
            <v>54.008871306212484</v>
          </cell>
        </row>
        <row r="118">
          <cell r="D118">
            <v>157.96121642353216</v>
          </cell>
          <cell r="E118">
            <v>150.74843507842488</v>
          </cell>
        </row>
        <row r="119">
          <cell r="D119">
            <v>49.288585999999995</v>
          </cell>
          <cell r="E119">
            <v>51.817873568263778</v>
          </cell>
        </row>
        <row r="120">
          <cell r="D120">
            <v>825.64907834402402</v>
          </cell>
          <cell r="E120">
            <v>846.75193018668267</v>
          </cell>
        </row>
        <row r="122">
          <cell r="D122">
            <v>1373.4669152833806</v>
          </cell>
          <cell r="E122">
            <v>1394.2281356656965</v>
          </cell>
        </row>
        <row r="123">
          <cell r="D123">
            <v>88.18</v>
          </cell>
          <cell r="E123">
            <v>83.885505720905186</v>
          </cell>
        </row>
        <row r="124">
          <cell r="D124">
            <v>281.45999999999998</v>
          </cell>
          <cell r="E124">
            <v>284.04954741406931</v>
          </cell>
        </row>
        <row r="125">
          <cell r="D125">
            <v>731.37300773125719</v>
          </cell>
          <cell r="E125">
            <v>731.3730001296417</v>
          </cell>
        </row>
        <row r="127">
          <cell r="D127">
            <v>620.74146660133908</v>
          </cell>
          <cell r="E127">
            <v>620.74144797909514</v>
          </cell>
        </row>
        <row r="128">
          <cell r="D128">
            <v>1088.26</v>
          </cell>
          <cell r="E128">
            <v>1088.2599515063746</v>
          </cell>
        </row>
        <row r="129">
          <cell r="D129">
            <v>227.99475107841707</v>
          </cell>
          <cell r="E129">
            <v>227.99478908704441</v>
          </cell>
        </row>
        <row r="130">
          <cell r="D130">
            <v>11.474999999999998</v>
          </cell>
          <cell r="E130">
            <v>12.11208344720497</v>
          </cell>
        </row>
        <row r="132">
          <cell r="D132">
            <v>4075.73</v>
          </cell>
          <cell r="E132">
            <v>4081.4364832002261</v>
          </cell>
        </row>
        <row r="133">
          <cell r="D133">
            <v>216.02690000000001</v>
          </cell>
          <cell r="E133">
            <v>220.84546559039998</v>
          </cell>
        </row>
        <row r="134">
          <cell r="D134">
            <v>129.6782395500997</v>
          </cell>
          <cell r="E134">
            <v>130.67564480304441</v>
          </cell>
        </row>
        <row r="135">
          <cell r="D135">
            <v>81.512559937187163</v>
          </cell>
          <cell r="E135">
            <v>83.53743889300226</v>
          </cell>
        </row>
        <row r="136">
          <cell r="D136">
            <v>139.77186321783913</v>
          </cell>
          <cell r="E136">
            <v>160.75012162859204</v>
          </cell>
        </row>
        <row r="137">
          <cell r="D137">
            <v>14.73</v>
          </cell>
          <cell r="E137">
            <v>14.73</v>
          </cell>
        </row>
        <row r="140">
          <cell r="D140">
            <v>4.1481315521235524</v>
          </cell>
          <cell r="E140">
            <v>4.6090350579150563</v>
          </cell>
        </row>
        <row r="141">
          <cell r="D141">
            <v>90.920820956183547</v>
          </cell>
          <cell r="E141">
            <v>94.091692600419918</v>
          </cell>
        </row>
        <row r="143">
          <cell r="D143">
            <v>9.3200000000000021</v>
          </cell>
          <cell r="E143">
            <v>9.32</v>
          </cell>
        </row>
        <row r="144">
          <cell r="D144">
            <v>15.189790644728001</v>
          </cell>
          <cell r="E144">
            <v>15.796984562346092</v>
          </cell>
        </row>
        <row r="145">
          <cell r="D145">
            <v>39.869055623471887</v>
          </cell>
          <cell r="E145">
            <v>44.957671149144261</v>
          </cell>
        </row>
        <row r="146">
          <cell r="D146">
            <v>31.128829066265062</v>
          </cell>
          <cell r="E146">
            <v>34.575431950022306</v>
          </cell>
        </row>
        <row r="147">
          <cell r="D147">
            <v>514.46661803070856</v>
          </cell>
          <cell r="E147">
            <v>514.46661803070867</v>
          </cell>
        </row>
        <row r="148">
          <cell r="D148">
            <v>1218.639979338843</v>
          </cell>
          <cell r="E148">
            <v>1218.639979338843</v>
          </cell>
        </row>
        <row r="149">
          <cell r="D149">
            <v>658.72119077312254</v>
          </cell>
          <cell r="E149">
            <v>658.7215531032806</v>
          </cell>
        </row>
        <row r="150">
          <cell r="D150">
            <v>27.960339091490731</v>
          </cell>
          <cell r="E150">
            <v>27.960353344849651</v>
          </cell>
        </row>
        <row r="151">
          <cell r="D151">
            <v>38.941582144587684</v>
          </cell>
          <cell r="E151">
            <v>38.941606374295517</v>
          </cell>
        </row>
        <row r="152">
          <cell r="D152">
            <v>2.7333333333333329</v>
          </cell>
          <cell r="E152">
            <v>2.8699667246376812</v>
          </cell>
        </row>
        <row r="154">
          <cell r="D154">
            <v>11757.106674299905</v>
          </cell>
          <cell r="E154">
            <v>11757.106636291905</v>
          </cell>
        </row>
        <row r="161">
          <cell r="D161">
            <v>4208.4970300000004</v>
          </cell>
          <cell r="E161">
            <v>4516.6448799999998</v>
          </cell>
        </row>
        <row r="162">
          <cell r="D162">
            <v>590697.83875909063</v>
          </cell>
          <cell r="E162">
            <v>646394.22039000003</v>
          </cell>
        </row>
        <row r="165">
          <cell r="D165">
            <v>1184.3800000000001</v>
          </cell>
          <cell r="E165">
            <v>1284.01</v>
          </cell>
        </row>
        <row r="166">
          <cell r="D166">
            <v>19.690000000000001</v>
          </cell>
          <cell r="E166">
            <v>19.690000000000001</v>
          </cell>
        </row>
        <row r="167">
          <cell r="D167">
            <v>360.46</v>
          </cell>
          <cell r="E167">
            <v>384.89</v>
          </cell>
        </row>
        <row r="168">
          <cell r="D168">
            <v>4208.4970300000004</v>
          </cell>
          <cell r="E168">
            <v>4516.6448799999998</v>
          </cell>
        </row>
        <row r="173">
          <cell r="E173">
            <v>225766.7993477468</v>
          </cell>
        </row>
        <row r="174">
          <cell r="E174">
            <v>16170.84424750564</v>
          </cell>
        </row>
        <row r="175">
          <cell r="E175">
            <v>4081.4364832002261</v>
          </cell>
        </row>
        <row r="178">
          <cell r="D178">
            <v>186</v>
          </cell>
          <cell r="E178">
            <v>181</v>
          </cell>
        </row>
        <row r="179">
          <cell r="D179">
            <v>11</v>
          </cell>
          <cell r="E179">
            <v>11</v>
          </cell>
        </row>
        <row r="180">
          <cell r="D180">
            <v>4</v>
          </cell>
          <cell r="E180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12792-ECA4-4F9B-8FEF-F78DA7C5FC01}">
  <sheetPr>
    <tabColor theme="3" tint="0.39997558519241921"/>
  </sheetPr>
  <dimension ref="A1:J384"/>
  <sheetViews>
    <sheetView tabSelected="1" view="pageBreakPreview" zoomScale="43" zoomScaleNormal="60" zoomScaleSheetLayoutView="43" workbookViewId="0">
      <selection activeCell="K156" sqref="K156"/>
    </sheetView>
  </sheetViews>
  <sheetFormatPr defaultColWidth="9.33203125" defaultRowHeight="17.25" customHeight="1" x14ac:dyDescent="0.25"/>
  <cols>
    <col min="1" max="1" width="8.109375" style="88" customWidth="1"/>
    <col min="2" max="2" width="56.33203125" style="3" customWidth="1"/>
    <col min="3" max="4" width="16" style="88" customWidth="1"/>
    <col min="5" max="5" width="19.33203125" style="86" customWidth="1"/>
    <col min="6" max="6" width="17.6640625" style="87" customWidth="1"/>
    <col min="7" max="7" width="37.44140625" style="3" customWidth="1"/>
    <col min="8" max="8" width="15.6640625" style="3" bestFit="1" customWidth="1"/>
    <col min="9" max="9" width="14.109375" style="3" bestFit="1" customWidth="1"/>
    <col min="10" max="10" width="24.21875" style="3" bestFit="1" customWidth="1"/>
    <col min="11" max="11" width="25.5546875" style="3" customWidth="1"/>
    <col min="12" max="256" width="9.33203125" style="3"/>
    <col min="257" max="257" width="8.109375" style="3" customWidth="1"/>
    <col min="258" max="258" width="56.33203125" style="3" customWidth="1"/>
    <col min="259" max="260" width="16" style="3" customWidth="1"/>
    <col min="261" max="261" width="19.33203125" style="3" customWidth="1"/>
    <col min="262" max="262" width="17.6640625" style="3" customWidth="1"/>
    <col min="263" max="263" width="37.44140625" style="3" customWidth="1"/>
    <col min="264" max="264" width="15.6640625" style="3" bestFit="1" customWidth="1"/>
    <col min="265" max="265" width="14.109375" style="3" bestFit="1" customWidth="1"/>
    <col min="266" max="266" width="24.21875" style="3" bestFit="1" customWidth="1"/>
    <col min="267" max="267" width="25.5546875" style="3" customWidth="1"/>
    <col min="268" max="512" width="9.33203125" style="3"/>
    <col min="513" max="513" width="8.109375" style="3" customWidth="1"/>
    <col min="514" max="514" width="56.33203125" style="3" customWidth="1"/>
    <col min="515" max="516" width="16" style="3" customWidth="1"/>
    <col min="517" max="517" width="19.33203125" style="3" customWidth="1"/>
    <col min="518" max="518" width="17.6640625" style="3" customWidth="1"/>
    <col min="519" max="519" width="37.44140625" style="3" customWidth="1"/>
    <col min="520" max="520" width="15.6640625" style="3" bestFit="1" customWidth="1"/>
    <col min="521" max="521" width="14.109375" style="3" bestFit="1" customWidth="1"/>
    <col min="522" max="522" width="24.21875" style="3" bestFit="1" customWidth="1"/>
    <col min="523" max="523" width="25.5546875" style="3" customWidth="1"/>
    <col min="524" max="768" width="9.33203125" style="3"/>
    <col min="769" max="769" width="8.109375" style="3" customWidth="1"/>
    <col min="770" max="770" width="56.33203125" style="3" customWidth="1"/>
    <col min="771" max="772" width="16" style="3" customWidth="1"/>
    <col min="773" max="773" width="19.33203125" style="3" customWidth="1"/>
    <col min="774" max="774" width="17.6640625" style="3" customWidth="1"/>
    <col min="775" max="775" width="37.44140625" style="3" customWidth="1"/>
    <col min="776" max="776" width="15.6640625" style="3" bestFit="1" customWidth="1"/>
    <col min="777" max="777" width="14.109375" style="3" bestFit="1" customWidth="1"/>
    <col min="778" max="778" width="24.21875" style="3" bestFit="1" customWidth="1"/>
    <col min="779" max="779" width="25.5546875" style="3" customWidth="1"/>
    <col min="780" max="1024" width="9.33203125" style="3"/>
    <col min="1025" max="1025" width="8.109375" style="3" customWidth="1"/>
    <col min="1026" max="1026" width="56.33203125" style="3" customWidth="1"/>
    <col min="1027" max="1028" width="16" style="3" customWidth="1"/>
    <col min="1029" max="1029" width="19.33203125" style="3" customWidth="1"/>
    <col min="1030" max="1030" width="17.6640625" style="3" customWidth="1"/>
    <col min="1031" max="1031" width="37.44140625" style="3" customWidth="1"/>
    <col min="1032" max="1032" width="15.6640625" style="3" bestFit="1" customWidth="1"/>
    <col min="1033" max="1033" width="14.109375" style="3" bestFit="1" customWidth="1"/>
    <col min="1034" max="1034" width="24.21875" style="3" bestFit="1" customWidth="1"/>
    <col min="1035" max="1035" width="25.5546875" style="3" customWidth="1"/>
    <col min="1036" max="1280" width="9.33203125" style="3"/>
    <col min="1281" max="1281" width="8.109375" style="3" customWidth="1"/>
    <col min="1282" max="1282" width="56.33203125" style="3" customWidth="1"/>
    <col min="1283" max="1284" width="16" style="3" customWidth="1"/>
    <col min="1285" max="1285" width="19.33203125" style="3" customWidth="1"/>
    <col min="1286" max="1286" width="17.6640625" style="3" customWidth="1"/>
    <col min="1287" max="1287" width="37.44140625" style="3" customWidth="1"/>
    <col min="1288" max="1288" width="15.6640625" style="3" bestFit="1" customWidth="1"/>
    <col min="1289" max="1289" width="14.109375" style="3" bestFit="1" customWidth="1"/>
    <col min="1290" max="1290" width="24.21875" style="3" bestFit="1" customWidth="1"/>
    <col min="1291" max="1291" width="25.5546875" style="3" customWidth="1"/>
    <col min="1292" max="1536" width="9.33203125" style="3"/>
    <col min="1537" max="1537" width="8.109375" style="3" customWidth="1"/>
    <col min="1538" max="1538" width="56.33203125" style="3" customWidth="1"/>
    <col min="1539" max="1540" width="16" style="3" customWidth="1"/>
    <col min="1541" max="1541" width="19.33203125" style="3" customWidth="1"/>
    <col min="1542" max="1542" width="17.6640625" style="3" customWidth="1"/>
    <col min="1543" max="1543" width="37.44140625" style="3" customWidth="1"/>
    <col min="1544" max="1544" width="15.6640625" style="3" bestFit="1" customWidth="1"/>
    <col min="1545" max="1545" width="14.109375" style="3" bestFit="1" customWidth="1"/>
    <col min="1546" max="1546" width="24.21875" style="3" bestFit="1" customWidth="1"/>
    <col min="1547" max="1547" width="25.5546875" style="3" customWidth="1"/>
    <col min="1548" max="1792" width="9.33203125" style="3"/>
    <col min="1793" max="1793" width="8.109375" style="3" customWidth="1"/>
    <col min="1794" max="1794" width="56.33203125" style="3" customWidth="1"/>
    <col min="1795" max="1796" width="16" style="3" customWidth="1"/>
    <col min="1797" max="1797" width="19.33203125" style="3" customWidth="1"/>
    <col min="1798" max="1798" width="17.6640625" style="3" customWidth="1"/>
    <col min="1799" max="1799" width="37.44140625" style="3" customWidth="1"/>
    <col min="1800" max="1800" width="15.6640625" style="3" bestFit="1" customWidth="1"/>
    <col min="1801" max="1801" width="14.109375" style="3" bestFit="1" customWidth="1"/>
    <col min="1802" max="1802" width="24.21875" style="3" bestFit="1" customWidth="1"/>
    <col min="1803" max="1803" width="25.5546875" style="3" customWidth="1"/>
    <col min="1804" max="2048" width="9.33203125" style="3"/>
    <col min="2049" max="2049" width="8.109375" style="3" customWidth="1"/>
    <col min="2050" max="2050" width="56.33203125" style="3" customWidth="1"/>
    <col min="2051" max="2052" width="16" style="3" customWidth="1"/>
    <col min="2053" max="2053" width="19.33203125" style="3" customWidth="1"/>
    <col min="2054" max="2054" width="17.6640625" style="3" customWidth="1"/>
    <col min="2055" max="2055" width="37.44140625" style="3" customWidth="1"/>
    <col min="2056" max="2056" width="15.6640625" style="3" bestFit="1" customWidth="1"/>
    <col min="2057" max="2057" width="14.109375" style="3" bestFit="1" customWidth="1"/>
    <col min="2058" max="2058" width="24.21875" style="3" bestFit="1" customWidth="1"/>
    <col min="2059" max="2059" width="25.5546875" style="3" customWidth="1"/>
    <col min="2060" max="2304" width="9.33203125" style="3"/>
    <col min="2305" max="2305" width="8.109375" style="3" customWidth="1"/>
    <col min="2306" max="2306" width="56.33203125" style="3" customWidth="1"/>
    <col min="2307" max="2308" width="16" style="3" customWidth="1"/>
    <col min="2309" max="2309" width="19.33203125" style="3" customWidth="1"/>
    <col min="2310" max="2310" width="17.6640625" style="3" customWidth="1"/>
    <col min="2311" max="2311" width="37.44140625" style="3" customWidth="1"/>
    <col min="2312" max="2312" width="15.6640625" style="3" bestFit="1" customWidth="1"/>
    <col min="2313" max="2313" width="14.109375" style="3" bestFit="1" customWidth="1"/>
    <col min="2314" max="2314" width="24.21875" style="3" bestFit="1" customWidth="1"/>
    <col min="2315" max="2315" width="25.5546875" style="3" customWidth="1"/>
    <col min="2316" max="2560" width="9.33203125" style="3"/>
    <col min="2561" max="2561" width="8.109375" style="3" customWidth="1"/>
    <col min="2562" max="2562" width="56.33203125" style="3" customWidth="1"/>
    <col min="2563" max="2564" width="16" style="3" customWidth="1"/>
    <col min="2565" max="2565" width="19.33203125" style="3" customWidth="1"/>
    <col min="2566" max="2566" width="17.6640625" style="3" customWidth="1"/>
    <col min="2567" max="2567" width="37.44140625" style="3" customWidth="1"/>
    <col min="2568" max="2568" width="15.6640625" style="3" bestFit="1" customWidth="1"/>
    <col min="2569" max="2569" width="14.109375" style="3" bestFit="1" customWidth="1"/>
    <col min="2570" max="2570" width="24.21875" style="3" bestFit="1" customWidth="1"/>
    <col min="2571" max="2571" width="25.5546875" style="3" customWidth="1"/>
    <col min="2572" max="2816" width="9.33203125" style="3"/>
    <col min="2817" max="2817" width="8.109375" style="3" customWidth="1"/>
    <col min="2818" max="2818" width="56.33203125" style="3" customWidth="1"/>
    <col min="2819" max="2820" width="16" style="3" customWidth="1"/>
    <col min="2821" max="2821" width="19.33203125" style="3" customWidth="1"/>
    <col min="2822" max="2822" width="17.6640625" style="3" customWidth="1"/>
    <col min="2823" max="2823" width="37.44140625" style="3" customWidth="1"/>
    <col min="2824" max="2824" width="15.6640625" style="3" bestFit="1" customWidth="1"/>
    <col min="2825" max="2825" width="14.109375" style="3" bestFit="1" customWidth="1"/>
    <col min="2826" max="2826" width="24.21875" style="3" bestFit="1" customWidth="1"/>
    <col min="2827" max="2827" width="25.5546875" style="3" customWidth="1"/>
    <col min="2828" max="3072" width="9.33203125" style="3"/>
    <col min="3073" max="3073" width="8.109375" style="3" customWidth="1"/>
    <col min="3074" max="3074" width="56.33203125" style="3" customWidth="1"/>
    <col min="3075" max="3076" width="16" style="3" customWidth="1"/>
    <col min="3077" max="3077" width="19.33203125" style="3" customWidth="1"/>
    <col min="3078" max="3078" width="17.6640625" style="3" customWidth="1"/>
    <col min="3079" max="3079" width="37.44140625" style="3" customWidth="1"/>
    <col min="3080" max="3080" width="15.6640625" style="3" bestFit="1" customWidth="1"/>
    <col min="3081" max="3081" width="14.109375" style="3" bestFit="1" customWidth="1"/>
    <col min="3082" max="3082" width="24.21875" style="3" bestFit="1" customWidth="1"/>
    <col min="3083" max="3083" width="25.5546875" style="3" customWidth="1"/>
    <col min="3084" max="3328" width="9.33203125" style="3"/>
    <col min="3329" max="3329" width="8.109375" style="3" customWidth="1"/>
    <col min="3330" max="3330" width="56.33203125" style="3" customWidth="1"/>
    <col min="3331" max="3332" width="16" style="3" customWidth="1"/>
    <col min="3333" max="3333" width="19.33203125" style="3" customWidth="1"/>
    <col min="3334" max="3334" width="17.6640625" style="3" customWidth="1"/>
    <col min="3335" max="3335" width="37.44140625" style="3" customWidth="1"/>
    <col min="3336" max="3336" width="15.6640625" style="3" bestFit="1" customWidth="1"/>
    <col min="3337" max="3337" width="14.109375" style="3" bestFit="1" customWidth="1"/>
    <col min="3338" max="3338" width="24.21875" style="3" bestFit="1" customWidth="1"/>
    <col min="3339" max="3339" width="25.5546875" style="3" customWidth="1"/>
    <col min="3340" max="3584" width="9.33203125" style="3"/>
    <col min="3585" max="3585" width="8.109375" style="3" customWidth="1"/>
    <col min="3586" max="3586" width="56.33203125" style="3" customWidth="1"/>
    <col min="3587" max="3588" width="16" style="3" customWidth="1"/>
    <col min="3589" max="3589" width="19.33203125" style="3" customWidth="1"/>
    <col min="3590" max="3590" width="17.6640625" style="3" customWidth="1"/>
    <col min="3591" max="3591" width="37.44140625" style="3" customWidth="1"/>
    <col min="3592" max="3592" width="15.6640625" style="3" bestFit="1" customWidth="1"/>
    <col min="3593" max="3593" width="14.109375" style="3" bestFit="1" customWidth="1"/>
    <col min="3594" max="3594" width="24.21875" style="3" bestFit="1" customWidth="1"/>
    <col min="3595" max="3595" width="25.5546875" style="3" customWidth="1"/>
    <col min="3596" max="3840" width="9.33203125" style="3"/>
    <col min="3841" max="3841" width="8.109375" style="3" customWidth="1"/>
    <col min="3842" max="3842" width="56.33203125" style="3" customWidth="1"/>
    <col min="3843" max="3844" width="16" style="3" customWidth="1"/>
    <col min="3845" max="3845" width="19.33203125" style="3" customWidth="1"/>
    <col min="3846" max="3846" width="17.6640625" style="3" customWidth="1"/>
    <col min="3847" max="3847" width="37.44140625" style="3" customWidth="1"/>
    <col min="3848" max="3848" width="15.6640625" style="3" bestFit="1" customWidth="1"/>
    <col min="3849" max="3849" width="14.109375" style="3" bestFit="1" customWidth="1"/>
    <col min="3850" max="3850" width="24.21875" style="3" bestFit="1" customWidth="1"/>
    <col min="3851" max="3851" width="25.5546875" style="3" customWidth="1"/>
    <col min="3852" max="4096" width="9.33203125" style="3"/>
    <col min="4097" max="4097" width="8.109375" style="3" customWidth="1"/>
    <col min="4098" max="4098" width="56.33203125" style="3" customWidth="1"/>
    <col min="4099" max="4100" width="16" style="3" customWidth="1"/>
    <col min="4101" max="4101" width="19.33203125" style="3" customWidth="1"/>
    <col min="4102" max="4102" width="17.6640625" style="3" customWidth="1"/>
    <col min="4103" max="4103" width="37.44140625" style="3" customWidth="1"/>
    <col min="4104" max="4104" width="15.6640625" style="3" bestFit="1" customWidth="1"/>
    <col min="4105" max="4105" width="14.109375" style="3" bestFit="1" customWidth="1"/>
    <col min="4106" max="4106" width="24.21875" style="3" bestFit="1" customWidth="1"/>
    <col min="4107" max="4107" width="25.5546875" style="3" customWidth="1"/>
    <col min="4108" max="4352" width="9.33203125" style="3"/>
    <col min="4353" max="4353" width="8.109375" style="3" customWidth="1"/>
    <col min="4354" max="4354" width="56.33203125" style="3" customWidth="1"/>
    <col min="4355" max="4356" width="16" style="3" customWidth="1"/>
    <col min="4357" max="4357" width="19.33203125" style="3" customWidth="1"/>
    <col min="4358" max="4358" width="17.6640625" style="3" customWidth="1"/>
    <col min="4359" max="4359" width="37.44140625" style="3" customWidth="1"/>
    <col min="4360" max="4360" width="15.6640625" style="3" bestFit="1" customWidth="1"/>
    <col min="4361" max="4361" width="14.109375" style="3" bestFit="1" customWidth="1"/>
    <col min="4362" max="4362" width="24.21875" style="3" bestFit="1" customWidth="1"/>
    <col min="4363" max="4363" width="25.5546875" style="3" customWidth="1"/>
    <col min="4364" max="4608" width="9.33203125" style="3"/>
    <col min="4609" max="4609" width="8.109375" style="3" customWidth="1"/>
    <col min="4610" max="4610" width="56.33203125" style="3" customWidth="1"/>
    <col min="4611" max="4612" width="16" style="3" customWidth="1"/>
    <col min="4613" max="4613" width="19.33203125" style="3" customWidth="1"/>
    <col min="4614" max="4614" width="17.6640625" style="3" customWidth="1"/>
    <col min="4615" max="4615" width="37.44140625" style="3" customWidth="1"/>
    <col min="4616" max="4616" width="15.6640625" style="3" bestFit="1" customWidth="1"/>
    <col min="4617" max="4617" width="14.109375" style="3" bestFit="1" customWidth="1"/>
    <col min="4618" max="4618" width="24.21875" style="3" bestFit="1" customWidth="1"/>
    <col min="4619" max="4619" width="25.5546875" style="3" customWidth="1"/>
    <col min="4620" max="4864" width="9.33203125" style="3"/>
    <col min="4865" max="4865" width="8.109375" style="3" customWidth="1"/>
    <col min="4866" max="4866" width="56.33203125" style="3" customWidth="1"/>
    <col min="4867" max="4868" width="16" style="3" customWidth="1"/>
    <col min="4869" max="4869" width="19.33203125" style="3" customWidth="1"/>
    <col min="4870" max="4870" width="17.6640625" style="3" customWidth="1"/>
    <col min="4871" max="4871" width="37.44140625" style="3" customWidth="1"/>
    <col min="4872" max="4872" width="15.6640625" style="3" bestFit="1" customWidth="1"/>
    <col min="4873" max="4873" width="14.109375" style="3" bestFit="1" customWidth="1"/>
    <col min="4874" max="4874" width="24.21875" style="3" bestFit="1" customWidth="1"/>
    <col min="4875" max="4875" width="25.5546875" style="3" customWidth="1"/>
    <col min="4876" max="5120" width="9.33203125" style="3"/>
    <col min="5121" max="5121" width="8.109375" style="3" customWidth="1"/>
    <col min="5122" max="5122" width="56.33203125" style="3" customWidth="1"/>
    <col min="5123" max="5124" width="16" style="3" customWidth="1"/>
    <col min="5125" max="5125" width="19.33203125" style="3" customWidth="1"/>
    <col min="5126" max="5126" width="17.6640625" style="3" customWidth="1"/>
    <col min="5127" max="5127" width="37.44140625" style="3" customWidth="1"/>
    <col min="5128" max="5128" width="15.6640625" style="3" bestFit="1" customWidth="1"/>
    <col min="5129" max="5129" width="14.109375" style="3" bestFit="1" customWidth="1"/>
    <col min="5130" max="5130" width="24.21875" style="3" bestFit="1" customWidth="1"/>
    <col min="5131" max="5131" width="25.5546875" style="3" customWidth="1"/>
    <col min="5132" max="5376" width="9.33203125" style="3"/>
    <col min="5377" max="5377" width="8.109375" style="3" customWidth="1"/>
    <col min="5378" max="5378" width="56.33203125" style="3" customWidth="1"/>
    <col min="5379" max="5380" width="16" style="3" customWidth="1"/>
    <col min="5381" max="5381" width="19.33203125" style="3" customWidth="1"/>
    <col min="5382" max="5382" width="17.6640625" style="3" customWidth="1"/>
    <col min="5383" max="5383" width="37.44140625" style="3" customWidth="1"/>
    <col min="5384" max="5384" width="15.6640625" style="3" bestFit="1" customWidth="1"/>
    <col min="5385" max="5385" width="14.109375" style="3" bestFit="1" customWidth="1"/>
    <col min="5386" max="5386" width="24.21875" style="3" bestFit="1" customWidth="1"/>
    <col min="5387" max="5387" width="25.5546875" style="3" customWidth="1"/>
    <col min="5388" max="5632" width="9.33203125" style="3"/>
    <col min="5633" max="5633" width="8.109375" style="3" customWidth="1"/>
    <col min="5634" max="5634" width="56.33203125" style="3" customWidth="1"/>
    <col min="5635" max="5636" width="16" style="3" customWidth="1"/>
    <col min="5637" max="5637" width="19.33203125" style="3" customWidth="1"/>
    <col min="5638" max="5638" width="17.6640625" style="3" customWidth="1"/>
    <col min="5639" max="5639" width="37.44140625" style="3" customWidth="1"/>
    <col min="5640" max="5640" width="15.6640625" style="3" bestFit="1" customWidth="1"/>
    <col min="5641" max="5641" width="14.109375" style="3" bestFit="1" customWidth="1"/>
    <col min="5642" max="5642" width="24.21875" style="3" bestFit="1" customWidth="1"/>
    <col min="5643" max="5643" width="25.5546875" style="3" customWidth="1"/>
    <col min="5644" max="5888" width="9.33203125" style="3"/>
    <col min="5889" max="5889" width="8.109375" style="3" customWidth="1"/>
    <col min="5890" max="5890" width="56.33203125" style="3" customWidth="1"/>
    <col min="5891" max="5892" width="16" style="3" customWidth="1"/>
    <col min="5893" max="5893" width="19.33203125" style="3" customWidth="1"/>
    <col min="5894" max="5894" width="17.6640625" style="3" customWidth="1"/>
    <col min="5895" max="5895" width="37.44140625" style="3" customWidth="1"/>
    <col min="5896" max="5896" width="15.6640625" style="3" bestFit="1" customWidth="1"/>
    <col min="5897" max="5897" width="14.109375" style="3" bestFit="1" customWidth="1"/>
    <col min="5898" max="5898" width="24.21875" style="3" bestFit="1" customWidth="1"/>
    <col min="5899" max="5899" width="25.5546875" style="3" customWidth="1"/>
    <col min="5900" max="6144" width="9.33203125" style="3"/>
    <col min="6145" max="6145" width="8.109375" style="3" customWidth="1"/>
    <col min="6146" max="6146" width="56.33203125" style="3" customWidth="1"/>
    <col min="6147" max="6148" width="16" style="3" customWidth="1"/>
    <col min="6149" max="6149" width="19.33203125" style="3" customWidth="1"/>
    <col min="6150" max="6150" width="17.6640625" style="3" customWidth="1"/>
    <col min="6151" max="6151" width="37.44140625" style="3" customWidth="1"/>
    <col min="6152" max="6152" width="15.6640625" style="3" bestFit="1" customWidth="1"/>
    <col min="6153" max="6153" width="14.109375" style="3" bestFit="1" customWidth="1"/>
    <col min="6154" max="6154" width="24.21875" style="3" bestFit="1" customWidth="1"/>
    <col min="6155" max="6155" width="25.5546875" style="3" customWidth="1"/>
    <col min="6156" max="6400" width="9.33203125" style="3"/>
    <col min="6401" max="6401" width="8.109375" style="3" customWidth="1"/>
    <col min="6402" max="6402" width="56.33203125" style="3" customWidth="1"/>
    <col min="6403" max="6404" width="16" style="3" customWidth="1"/>
    <col min="6405" max="6405" width="19.33203125" style="3" customWidth="1"/>
    <col min="6406" max="6406" width="17.6640625" style="3" customWidth="1"/>
    <col min="6407" max="6407" width="37.44140625" style="3" customWidth="1"/>
    <col min="6408" max="6408" width="15.6640625" style="3" bestFit="1" customWidth="1"/>
    <col min="6409" max="6409" width="14.109375" style="3" bestFit="1" customWidth="1"/>
    <col min="6410" max="6410" width="24.21875" style="3" bestFit="1" customWidth="1"/>
    <col min="6411" max="6411" width="25.5546875" style="3" customWidth="1"/>
    <col min="6412" max="6656" width="9.33203125" style="3"/>
    <col min="6657" max="6657" width="8.109375" style="3" customWidth="1"/>
    <col min="6658" max="6658" width="56.33203125" style="3" customWidth="1"/>
    <col min="6659" max="6660" width="16" style="3" customWidth="1"/>
    <col min="6661" max="6661" width="19.33203125" style="3" customWidth="1"/>
    <col min="6662" max="6662" width="17.6640625" style="3" customWidth="1"/>
    <col min="6663" max="6663" width="37.44140625" style="3" customWidth="1"/>
    <col min="6664" max="6664" width="15.6640625" style="3" bestFit="1" customWidth="1"/>
    <col min="6665" max="6665" width="14.109375" style="3" bestFit="1" customWidth="1"/>
    <col min="6666" max="6666" width="24.21875" style="3" bestFit="1" customWidth="1"/>
    <col min="6667" max="6667" width="25.5546875" style="3" customWidth="1"/>
    <col min="6668" max="6912" width="9.33203125" style="3"/>
    <col min="6913" max="6913" width="8.109375" style="3" customWidth="1"/>
    <col min="6914" max="6914" width="56.33203125" style="3" customWidth="1"/>
    <col min="6915" max="6916" width="16" style="3" customWidth="1"/>
    <col min="6917" max="6917" width="19.33203125" style="3" customWidth="1"/>
    <col min="6918" max="6918" width="17.6640625" style="3" customWidth="1"/>
    <col min="6919" max="6919" width="37.44140625" style="3" customWidth="1"/>
    <col min="6920" max="6920" width="15.6640625" style="3" bestFit="1" customWidth="1"/>
    <col min="6921" max="6921" width="14.109375" style="3" bestFit="1" customWidth="1"/>
    <col min="6922" max="6922" width="24.21875" style="3" bestFit="1" customWidth="1"/>
    <col min="6923" max="6923" width="25.5546875" style="3" customWidth="1"/>
    <col min="6924" max="7168" width="9.33203125" style="3"/>
    <col min="7169" max="7169" width="8.109375" style="3" customWidth="1"/>
    <col min="7170" max="7170" width="56.33203125" style="3" customWidth="1"/>
    <col min="7171" max="7172" width="16" style="3" customWidth="1"/>
    <col min="7173" max="7173" width="19.33203125" style="3" customWidth="1"/>
    <col min="7174" max="7174" width="17.6640625" style="3" customWidth="1"/>
    <col min="7175" max="7175" width="37.44140625" style="3" customWidth="1"/>
    <col min="7176" max="7176" width="15.6640625" style="3" bestFit="1" customWidth="1"/>
    <col min="7177" max="7177" width="14.109375" style="3" bestFit="1" customWidth="1"/>
    <col min="7178" max="7178" width="24.21875" style="3" bestFit="1" customWidth="1"/>
    <col min="7179" max="7179" width="25.5546875" style="3" customWidth="1"/>
    <col min="7180" max="7424" width="9.33203125" style="3"/>
    <col min="7425" max="7425" width="8.109375" style="3" customWidth="1"/>
    <col min="7426" max="7426" width="56.33203125" style="3" customWidth="1"/>
    <col min="7427" max="7428" width="16" style="3" customWidth="1"/>
    <col min="7429" max="7429" width="19.33203125" style="3" customWidth="1"/>
    <col min="7430" max="7430" width="17.6640625" style="3" customWidth="1"/>
    <col min="7431" max="7431" width="37.44140625" style="3" customWidth="1"/>
    <col min="7432" max="7432" width="15.6640625" style="3" bestFit="1" customWidth="1"/>
    <col min="7433" max="7433" width="14.109375" style="3" bestFit="1" customWidth="1"/>
    <col min="7434" max="7434" width="24.21875" style="3" bestFit="1" customWidth="1"/>
    <col min="7435" max="7435" width="25.5546875" style="3" customWidth="1"/>
    <col min="7436" max="7680" width="9.33203125" style="3"/>
    <col min="7681" max="7681" width="8.109375" style="3" customWidth="1"/>
    <col min="7682" max="7682" width="56.33203125" style="3" customWidth="1"/>
    <col min="7683" max="7684" width="16" style="3" customWidth="1"/>
    <col min="7685" max="7685" width="19.33203125" style="3" customWidth="1"/>
    <col min="7686" max="7686" width="17.6640625" style="3" customWidth="1"/>
    <col min="7687" max="7687" width="37.44140625" style="3" customWidth="1"/>
    <col min="7688" max="7688" width="15.6640625" style="3" bestFit="1" customWidth="1"/>
    <col min="7689" max="7689" width="14.109375" style="3" bestFit="1" customWidth="1"/>
    <col min="7690" max="7690" width="24.21875" style="3" bestFit="1" customWidth="1"/>
    <col min="7691" max="7691" width="25.5546875" style="3" customWidth="1"/>
    <col min="7692" max="7936" width="9.33203125" style="3"/>
    <col min="7937" max="7937" width="8.109375" style="3" customWidth="1"/>
    <col min="7938" max="7938" width="56.33203125" style="3" customWidth="1"/>
    <col min="7939" max="7940" width="16" style="3" customWidth="1"/>
    <col min="7941" max="7941" width="19.33203125" style="3" customWidth="1"/>
    <col min="7942" max="7942" width="17.6640625" style="3" customWidth="1"/>
    <col min="7943" max="7943" width="37.44140625" style="3" customWidth="1"/>
    <col min="7944" max="7944" width="15.6640625" style="3" bestFit="1" customWidth="1"/>
    <col min="7945" max="7945" width="14.109375" style="3" bestFit="1" customWidth="1"/>
    <col min="7946" max="7946" width="24.21875" style="3" bestFit="1" customWidth="1"/>
    <col min="7947" max="7947" width="25.5546875" style="3" customWidth="1"/>
    <col min="7948" max="8192" width="9.33203125" style="3"/>
    <col min="8193" max="8193" width="8.109375" style="3" customWidth="1"/>
    <col min="8194" max="8194" width="56.33203125" style="3" customWidth="1"/>
    <col min="8195" max="8196" width="16" style="3" customWidth="1"/>
    <col min="8197" max="8197" width="19.33203125" style="3" customWidth="1"/>
    <col min="8198" max="8198" width="17.6640625" style="3" customWidth="1"/>
    <col min="8199" max="8199" width="37.44140625" style="3" customWidth="1"/>
    <col min="8200" max="8200" width="15.6640625" style="3" bestFit="1" customWidth="1"/>
    <col min="8201" max="8201" width="14.109375" style="3" bestFit="1" customWidth="1"/>
    <col min="8202" max="8202" width="24.21875" style="3" bestFit="1" customWidth="1"/>
    <col min="8203" max="8203" width="25.5546875" style="3" customWidth="1"/>
    <col min="8204" max="8448" width="9.33203125" style="3"/>
    <col min="8449" max="8449" width="8.109375" style="3" customWidth="1"/>
    <col min="8450" max="8450" width="56.33203125" style="3" customWidth="1"/>
    <col min="8451" max="8452" width="16" style="3" customWidth="1"/>
    <col min="8453" max="8453" width="19.33203125" style="3" customWidth="1"/>
    <col min="8454" max="8454" width="17.6640625" style="3" customWidth="1"/>
    <col min="8455" max="8455" width="37.44140625" style="3" customWidth="1"/>
    <col min="8456" max="8456" width="15.6640625" style="3" bestFit="1" customWidth="1"/>
    <col min="8457" max="8457" width="14.109375" style="3" bestFit="1" customWidth="1"/>
    <col min="8458" max="8458" width="24.21875" style="3" bestFit="1" customWidth="1"/>
    <col min="8459" max="8459" width="25.5546875" style="3" customWidth="1"/>
    <col min="8460" max="8704" width="9.33203125" style="3"/>
    <col min="8705" max="8705" width="8.109375" style="3" customWidth="1"/>
    <col min="8706" max="8706" width="56.33203125" style="3" customWidth="1"/>
    <col min="8707" max="8708" width="16" style="3" customWidth="1"/>
    <col min="8709" max="8709" width="19.33203125" style="3" customWidth="1"/>
    <col min="8710" max="8710" width="17.6640625" style="3" customWidth="1"/>
    <col min="8711" max="8711" width="37.44140625" style="3" customWidth="1"/>
    <col min="8712" max="8712" width="15.6640625" style="3" bestFit="1" customWidth="1"/>
    <col min="8713" max="8713" width="14.109375" style="3" bestFit="1" customWidth="1"/>
    <col min="8714" max="8714" width="24.21875" style="3" bestFit="1" customWidth="1"/>
    <col min="8715" max="8715" width="25.5546875" style="3" customWidth="1"/>
    <col min="8716" max="8960" width="9.33203125" style="3"/>
    <col min="8961" max="8961" width="8.109375" style="3" customWidth="1"/>
    <col min="8962" max="8962" width="56.33203125" style="3" customWidth="1"/>
    <col min="8963" max="8964" width="16" style="3" customWidth="1"/>
    <col min="8965" max="8965" width="19.33203125" style="3" customWidth="1"/>
    <col min="8966" max="8966" width="17.6640625" style="3" customWidth="1"/>
    <col min="8967" max="8967" width="37.44140625" style="3" customWidth="1"/>
    <col min="8968" max="8968" width="15.6640625" style="3" bestFit="1" customWidth="1"/>
    <col min="8969" max="8969" width="14.109375" style="3" bestFit="1" customWidth="1"/>
    <col min="8970" max="8970" width="24.21875" style="3" bestFit="1" customWidth="1"/>
    <col min="8971" max="8971" width="25.5546875" style="3" customWidth="1"/>
    <col min="8972" max="9216" width="9.33203125" style="3"/>
    <col min="9217" max="9217" width="8.109375" style="3" customWidth="1"/>
    <col min="9218" max="9218" width="56.33203125" style="3" customWidth="1"/>
    <col min="9219" max="9220" width="16" style="3" customWidth="1"/>
    <col min="9221" max="9221" width="19.33203125" style="3" customWidth="1"/>
    <col min="9222" max="9222" width="17.6640625" style="3" customWidth="1"/>
    <col min="9223" max="9223" width="37.44140625" style="3" customWidth="1"/>
    <col min="9224" max="9224" width="15.6640625" style="3" bestFit="1" customWidth="1"/>
    <col min="9225" max="9225" width="14.109375" style="3" bestFit="1" customWidth="1"/>
    <col min="9226" max="9226" width="24.21875" style="3" bestFit="1" customWidth="1"/>
    <col min="9227" max="9227" width="25.5546875" style="3" customWidth="1"/>
    <col min="9228" max="9472" width="9.33203125" style="3"/>
    <col min="9473" max="9473" width="8.109375" style="3" customWidth="1"/>
    <col min="9474" max="9474" width="56.33203125" style="3" customWidth="1"/>
    <col min="9475" max="9476" width="16" style="3" customWidth="1"/>
    <col min="9477" max="9477" width="19.33203125" style="3" customWidth="1"/>
    <col min="9478" max="9478" width="17.6640625" style="3" customWidth="1"/>
    <col min="9479" max="9479" width="37.44140625" style="3" customWidth="1"/>
    <col min="9480" max="9480" width="15.6640625" style="3" bestFit="1" customWidth="1"/>
    <col min="9481" max="9481" width="14.109375" style="3" bestFit="1" customWidth="1"/>
    <col min="9482" max="9482" width="24.21875" style="3" bestFit="1" customWidth="1"/>
    <col min="9483" max="9483" width="25.5546875" style="3" customWidth="1"/>
    <col min="9484" max="9728" width="9.33203125" style="3"/>
    <col min="9729" max="9729" width="8.109375" style="3" customWidth="1"/>
    <col min="9730" max="9730" width="56.33203125" style="3" customWidth="1"/>
    <col min="9731" max="9732" width="16" style="3" customWidth="1"/>
    <col min="9733" max="9733" width="19.33203125" style="3" customWidth="1"/>
    <col min="9734" max="9734" width="17.6640625" style="3" customWidth="1"/>
    <col min="9735" max="9735" width="37.44140625" style="3" customWidth="1"/>
    <col min="9736" max="9736" width="15.6640625" style="3" bestFit="1" customWidth="1"/>
    <col min="9737" max="9737" width="14.109375" style="3" bestFit="1" customWidth="1"/>
    <col min="9738" max="9738" width="24.21875" style="3" bestFit="1" customWidth="1"/>
    <col min="9739" max="9739" width="25.5546875" style="3" customWidth="1"/>
    <col min="9740" max="9984" width="9.33203125" style="3"/>
    <col min="9985" max="9985" width="8.109375" style="3" customWidth="1"/>
    <col min="9986" max="9986" width="56.33203125" style="3" customWidth="1"/>
    <col min="9987" max="9988" width="16" style="3" customWidth="1"/>
    <col min="9989" max="9989" width="19.33203125" style="3" customWidth="1"/>
    <col min="9990" max="9990" width="17.6640625" style="3" customWidth="1"/>
    <col min="9991" max="9991" width="37.44140625" style="3" customWidth="1"/>
    <col min="9992" max="9992" width="15.6640625" style="3" bestFit="1" customWidth="1"/>
    <col min="9993" max="9993" width="14.109375" style="3" bestFit="1" customWidth="1"/>
    <col min="9994" max="9994" width="24.21875" style="3" bestFit="1" customWidth="1"/>
    <col min="9995" max="9995" width="25.5546875" style="3" customWidth="1"/>
    <col min="9996" max="10240" width="9.33203125" style="3"/>
    <col min="10241" max="10241" width="8.109375" style="3" customWidth="1"/>
    <col min="10242" max="10242" width="56.33203125" style="3" customWidth="1"/>
    <col min="10243" max="10244" width="16" style="3" customWidth="1"/>
    <col min="10245" max="10245" width="19.33203125" style="3" customWidth="1"/>
    <col min="10246" max="10246" width="17.6640625" style="3" customWidth="1"/>
    <col min="10247" max="10247" width="37.44140625" style="3" customWidth="1"/>
    <col min="10248" max="10248" width="15.6640625" style="3" bestFit="1" customWidth="1"/>
    <col min="10249" max="10249" width="14.109375" style="3" bestFit="1" customWidth="1"/>
    <col min="10250" max="10250" width="24.21875" style="3" bestFit="1" customWidth="1"/>
    <col min="10251" max="10251" width="25.5546875" style="3" customWidth="1"/>
    <col min="10252" max="10496" width="9.33203125" style="3"/>
    <col min="10497" max="10497" width="8.109375" style="3" customWidth="1"/>
    <col min="10498" max="10498" width="56.33203125" style="3" customWidth="1"/>
    <col min="10499" max="10500" width="16" style="3" customWidth="1"/>
    <col min="10501" max="10501" width="19.33203125" style="3" customWidth="1"/>
    <col min="10502" max="10502" width="17.6640625" style="3" customWidth="1"/>
    <col min="10503" max="10503" width="37.44140625" style="3" customWidth="1"/>
    <col min="10504" max="10504" width="15.6640625" style="3" bestFit="1" customWidth="1"/>
    <col min="10505" max="10505" width="14.109375" style="3" bestFit="1" customWidth="1"/>
    <col min="10506" max="10506" width="24.21875" style="3" bestFit="1" customWidth="1"/>
    <col min="10507" max="10507" width="25.5546875" style="3" customWidth="1"/>
    <col min="10508" max="10752" width="9.33203125" style="3"/>
    <col min="10753" max="10753" width="8.109375" style="3" customWidth="1"/>
    <col min="10754" max="10754" width="56.33203125" style="3" customWidth="1"/>
    <col min="10755" max="10756" width="16" style="3" customWidth="1"/>
    <col min="10757" max="10757" width="19.33203125" style="3" customWidth="1"/>
    <col min="10758" max="10758" width="17.6640625" style="3" customWidth="1"/>
    <col min="10759" max="10759" width="37.44140625" style="3" customWidth="1"/>
    <col min="10760" max="10760" width="15.6640625" style="3" bestFit="1" customWidth="1"/>
    <col min="10761" max="10761" width="14.109375" style="3" bestFit="1" customWidth="1"/>
    <col min="10762" max="10762" width="24.21875" style="3" bestFit="1" customWidth="1"/>
    <col min="10763" max="10763" width="25.5546875" style="3" customWidth="1"/>
    <col min="10764" max="11008" width="9.33203125" style="3"/>
    <col min="11009" max="11009" width="8.109375" style="3" customWidth="1"/>
    <col min="11010" max="11010" width="56.33203125" style="3" customWidth="1"/>
    <col min="11011" max="11012" width="16" style="3" customWidth="1"/>
    <col min="11013" max="11013" width="19.33203125" style="3" customWidth="1"/>
    <col min="11014" max="11014" width="17.6640625" style="3" customWidth="1"/>
    <col min="11015" max="11015" width="37.44140625" style="3" customWidth="1"/>
    <col min="11016" max="11016" width="15.6640625" style="3" bestFit="1" customWidth="1"/>
    <col min="11017" max="11017" width="14.109375" style="3" bestFit="1" customWidth="1"/>
    <col min="11018" max="11018" width="24.21875" style="3" bestFit="1" customWidth="1"/>
    <col min="11019" max="11019" width="25.5546875" style="3" customWidth="1"/>
    <col min="11020" max="11264" width="9.33203125" style="3"/>
    <col min="11265" max="11265" width="8.109375" style="3" customWidth="1"/>
    <col min="11266" max="11266" width="56.33203125" style="3" customWidth="1"/>
    <col min="11267" max="11268" width="16" style="3" customWidth="1"/>
    <col min="11269" max="11269" width="19.33203125" style="3" customWidth="1"/>
    <col min="11270" max="11270" width="17.6640625" style="3" customWidth="1"/>
    <col min="11271" max="11271" width="37.44140625" style="3" customWidth="1"/>
    <col min="11272" max="11272" width="15.6640625" style="3" bestFit="1" customWidth="1"/>
    <col min="11273" max="11273" width="14.109375" style="3" bestFit="1" customWidth="1"/>
    <col min="11274" max="11274" width="24.21875" style="3" bestFit="1" customWidth="1"/>
    <col min="11275" max="11275" width="25.5546875" style="3" customWidth="1"/>
    <col min="11276" max="11520" width="9.33203125" style="3"/>
    <col min="11521" max="11521" width="8.109375" style="3" customWidth="1"/>
    <col min="11522" max="11522" width="56.33203125" style="3" customWidth="1"/>
    <col min="11523" max="11524" width="16" style="3" customWidth="1"/>
    <col min="11525" max="11525" width="19.33203125" style="3" customWidth="1"/>
    <col min="11526" max="11526" width="17.6640625" style="3" customWidth="1"/>
    <col min="11527" max="11527" width="37.44140625" style="3" customWidth="1"/>
    <col min="11528" max="11528" width="15.6640625" style="3" bestFit="1" customWidth="1"/>
    <col min="11529" max="11529" width="14.109375" style="3" bestFit="1" customWidth="1"/>
    <col min="11530" max="11530" width="24.21875" style="3" bestFit="1" customWidth="1"/>
    <col min="11531" max="11531" width="25.5546875" style="3" customWidth="1"/>
    <col min="11532" max="11776" width="9.33203125" style="3"/>
    <col min="11777" max="11777" width="8.109375" style="3" customWidth="1"/>
    <col min="11778" max="11778" width="56.33203125" style="3" customWidth="1"/>
    <col min="11779" max="11780" width="16" style="3" customWidth="1"/>
    <col min="11781" max="11781" width="19.33203125" style="3" customWidth="1"/>
    <col min="11782" max="11782" width="17.6640625" style="3" customWidth="1"/>
    <col min="11783" max="11783" width="37.44140625" style="3" customWidth="1"/>
    <col min="11784" max="11784" width="15.6640625" style="3" bestFit="1" customWidth="1"/>
    <col min="11785" max="11785" width="14.109375" style="3" bestFit="1" customWidth="1"/>
    <col min="11786" max="11786" width="24.21875" style="3" bestFit="1" customWidth="1"/>
    <col min="11787" max="11787" width="25.5546875" style="3" customWidth="1"/>
    <col min="11788" max="12032" width="9.33203125" style="3"/>
    <col min="12033" max="12033" width="8.109375" style="3" customWidth="1"/>
    <col min="12034" max="12034" width="56.33203125" style="3" customWidth="1"/>
    <col min="12035" max="12036" width="16" style="3" customWidth="1"/>
    <col min="12037" max="12037" width="19.33203125" style="3" customWidth="1"/>
    <col min="12038" max="12038" width="17.6640625" style="3" customWidth="1"/>
    <col min="12039" max="12039" width="37.44140625" style="3" customWidth="1"/>
    <col min="12040" max="12040" width="15.6640625" style="3" bestFit="1" customWidth="1"/>
    <col min="12041" max="12041" width="14.109375" style="3" bestFit="1" customWidth="1"/>
    <col min="12042" max="12042" width="24.21875" style="3" bestFit="1" customWidth="1"/>
    <col min="12043" max="12043" width="25.5546875" style="3" customWidth="1"/>
    <col min="12044" max="12288" width="9.33203125" style="3"/>
    <col min="12289" max="12289" width="8.109375" style="3" customWidth="1"/>
    <col min="12290" max="12290" width="56.33203125" style="3" customWidth="1"/>
    <col min="12291" max="12292" width="16" style="3" customWidth="1"/>
    <col min="12293" max="12293" width="19.33203125" style="3" customWidth="1"/>
    <col min="12294" max="12294" width="17.6640625" style="3" customWidth="1"/>
    <col min="12295" max="12295" width="37.44140625" style="3" customWidth="1"/>
    <col min="12296" max="12296" width="15.6640625" style="3" bestFit="1" customWidth="1"/>
    <col min="12297" max="12297" width="14.109375" style="3" bestFit="1" customWidth="1"/>
    <col min="12298" max="12298" width="24.21875" style="3" bestFit="1" customWidth="1"/>
    <col min="12299" max="12299" width="25.5546875" style="3" customWidth="1"/>
    <col min="12300" max="12544" width="9.33203125" style="3"/>
    <col min="12545" max="12545" width="8.109375" style="3" customWidth="1"/>
    <col min="12546" max="12546" width="56.33203125" style="3" customWidth="1"/>
    <col min="12547" max="12548" width="16" style="3" customWidth="1"/>
    <col min="12549" max="12549" width="19.33203125" style="3" customWidth="1"/>
    <col min="12550" max="12550" width="17.6640625" style="3" customWidth="1"/>
    <col min="12551" max="12551" width="37.44140625" style="3" customWidth="1"/>
    <col min="12552" max="12552" width="15.6640625" style="3" bestFit="1" customWidth="1"/>
    <col min="12553" max="12553" width="14.109375" style="3" bestFit="1" customWidth="1"/>
    <col min="12554" max="12554" width="24.21875" style="3" bestFit="1" customWidth="1"/>
    <col min="12555" max="12555" width="25.5546875" style="3" customWidth="1"/>
    <col min="12556" max="12800" width="9.33203125" style="3"/>
    <col min="12801" max="12801" width="8.109375" style="3" customWidth="1"/>
    <col min="12802" max="12802" width="56.33203125" style="3" customWidth="1"/>
    <col min="12803" max="12804" width="16" style="3" customWidth="1"/>
    <col min="12805" max="12805" width="19.33203125" style="3" customWidth="1"/>
    <col min="12806" max="12806" width="17.6640625" style="3" customWidth="1"/>
    <col min="12807" max="12807" width="37.44140625" style="3" customWidth="1"/>
    <col min="12808" max="12808" width="15.6640625" style="3" bestFit="1" customWidth="1"/>
    <col min="12809" max="12809" width="14.109375" style="3" bestFit="1" customWidth="1"/>
    <col min="12810" max="12810" width="24.21875" style="3" bestFit="1" customWidth="1"/>
    <col min="12811" max="12811" width="25.5546875" style="3" customWidth="1"/>
    <col min="12812" max="13056" width="9.33203125" style="3"/>
    <col min="13057" max="13057" width="8.109375" style="3" customWidth="1"/>
    <col min="13058" max="13058" width="56.33203125" style="3" customWidth="1"/>
    <col min="13059" max="13060" width="16" style="3" customWidth="1"/>
    <col min="13061" max="13061" width="19.33203125" style="3" customWidth="1"/>
    <col min="13062" max="13062" width="17.6640625" style="3" customWidth="1"/>
    <col min="13063" max="13063" width="37.44140625" style="3" customWidth="1"/>
    <col min="13064" max="13064" width="15.6640625" style="3" bestFit="1" customWidth="1"/>
    <col min="13065" max="13065" width="14.109375" style="3" bestFit="1" customWidth="1"/>
    <col min="13066" max="13066" width="24.21875" style="3" bestFit="1" customWidth="1"/>
    <col min="13067" max="13067" width="25.5546875" style="3" customWidth="1"/>
    <col min="13068" max="13312" width="9.33203125" style="3"/>
    <col min="13313" max="13313" width="8.109375" style="3" customWidth="1"/>
    <col min="13314" max="13314" width="56.33203125" style="3" customWidth="1"/>
    <col min="13315" max="13316" width="16" style="3" customWidth="1"/>
    <col min="13317" max="13317" width="19.33203125" style="3" customWidth="1"/>
    <col min="13318" max="13318" width="17.6640625" style="3" customWidth="1"/>
    <col min="13319" max="13319" width="37.44140625" style="3" customWidth="1"/>
    <col min="13320" max="13320" width="15.6640625" style="3" bestFit="1" customWidth="1"/>
    <col min="13321" max="13321" width="14.109375" style="3" bestFit="1" customWidth="1"/>
    <col min="13322" max="13322" width="24.21875" style="3" bestFit="1" customWidth="1"/>
    <col min="13323" max="13323" width="25.5546875" style="3" customWidth="1"/>
    <col min="13324" max="13568" width="9.33203125" style="3"/>
    <col min="13569" max="13569" width="8.109375" style="3" customWidth="1"/>
    <col min="13570" max="13570" width="56.33203125" style="3" customWidth="1"/>
    <col min="13571" max="13572" width="16" style="3" customWidth="1"/>
    <col min="13573" max="13573" width="19.33203125" style="3" customWidth="1"/>
    <col min="13574" max="13574" width="17.6640625" style="3" customWidth="1"/>
    <col min="13575" max="13575" width="37.44140625" style="3" customWidth="1"/>
    <col min="13576" max="13576" width="15.6640625" style="3" bestFit="1" customWidth="1"/>
    <col min="13577" max="13577" width="14.109375" style="3" bestFit="1" customWidth="1"/>
    <col min="13578" max="13578" width="24.21875" style="3" bestFit="1" customWidth="1"/>
    <col min="13579" max="13579" width="25.5546875" style="3" customWidth="1"/>
    <col min="13580" max="13824" width="9.33203125" style="3"/>
    <col min="13825" max="13825" width="8.109375" style="3" customWidth="1"/>
    <col min="13826" max="13826" width="56.33203125" style="3" customWidth="1"/>
    <col min="13827" max="13828" width="16" style="3" customWidth="1"/>
    <col min="13829" max="13829" width="19.33203125" style="3" customWidth="1"/>
    <col min="13830" max="13830" width="17.6640625" style="3" customWidth="1"/>
    <col min="13831" max="13831" width="37.44140625" style="3" customWidth="1"/>
    <col min="13832" max="13832" width="15.6640625" style="3" bestFit="1" customWidth="1"/>
    <col min="13833" max="13833" width="14.109375" style="3" bestFit="1" customWidth="1"/>
    <col min="13834" max="13834" width="24.21875" style="3" bestFit="1" customWidth="1"/>
    <col min="13835" max="13835" width="25.5546875" style="3" customWidth="1"/>
    <col min="13836" max="14080" width="9.33203125" style="3"/>
    <col min="14081" max="14081" width="8.109375" style="3" customWidth="1"/>
    <col min="14082" max="14082" width="56.33203125" style="3" customWidth="1"/>
    <col min="14083" max="14084" width="16" style="3" customWidth="1"/>
    <col min="14085" max="14085" width="19.33203125" style="3" customWidth="1"/>
    <col min="14086" max="14086" width="17.6640625" style="3" customWidth="1"/>
    <col min="14087" max="14087" width="37.44140625" style="3" customWidth="1"/>
    <col min="14088" max="14088" width="15.6640625" style="3" bestFit="1" customWidth="1"/>
    <col min="14089" max="14089" width="14.109375" style="3" bestFit="1" customWidth="1"/>
    <col min="14090" max="14090" width="24.21875" style="3" bestFit="1" customWidth="1"/>
    <col min="14091" max="14091" width="25.5546875" style="3" customWidth="1"/>
    <col min="14092" max="14336" width="9.33203125" style="3"/>
    <col min="14337" max="14337" width="8.109375" style="3" customWidth="1"/>
    <col min="14338" max="14338" width="56.33203125" style="3" customWidth="1"/>
    <col min="14339" max="14340" width="16" style="3" customWidth="1"/>
    <col min="14341" max="14341" width="19.33203125" style="3" customWidth="1"/>
    <col min="14342" max="14342" width="17.6640625" style="3" customWidth="1"/>
    <col min="14343" max="14343" width="37.44140625" style="3" customWidth="1"/>
    <col min="14344" max="14344" width="15.6640625" style="3" bestFit="1" customWidth="1"/>
    <col min="14345" max="14345" width="14.109375" style="3" bestFit="1" customWidth="1"/>
    <col min="14346" max="14346" width="24.21875" style="3" bestFit="1" customWidth="1"/>
    <col min="14347" max="14347" width="25.5546875" style="3" customWidth="1"/>
    <col min="14348" max="14592" width="9.33203125" style="3"/>
    <col min="14593" max="14593" width="8.109375" style="3" customWidth="1"/>
    <col min="14594" max="14594" width="56.33203125" style="3" customWidth="1"/>
    <col min="14595" max="14596" width="16" style="3" customWidth="1"/>
    <col min="14597" max="14597" width="19.33203125" style="3" customWidth="1"/>
    <col min="14598" max="14598" width="17.6640625" style="3" customWidth="1"/>
    <col min="14599" max="14599" width="37.44140625" style="3" customWidth="1"/>
    <col min="14600" max="14600" width="15.6640625" style="3" bestFit="1" customWidth="1"/>
    <col min="14601" max="14601" width="14.109375" style="3" bestFit="1" customWidth="1"/>
    <col min="14602" max="14602" width="24.21875" style="3" bestFit="1" customWidth="1"/>
    <col min="14603" max="14603" width="25.5546875" style="3" customWidth="1"/>
    <col min="14604" max="14848" width="9.33203125" style="3"/>
    <col min="14849" max="14849" width="8.109375" style="3" customWidth="1"/>
    <col min="14850" max="14850" width="56.33203125" style="3" customWidth="1"/>
    <col min="14851" max="14852" width="16" style="3" customWidth="1"/>
    <col min="14853" max="14853" width="19.33203125" style="3" customWidth="1"/>
    <col min="14854" max="14854" width="17.6640625" style="3" customWidth="1"/>
    <col min="14855" max="14855" width="37.44140625" style="3" customWidth="1"/>
    <col min="14856" max="14856" width="15.6640625" style="3" bestFit="1" customWidth="1"/>
    <col min="14857" max="14857" width="14.109375" style="3" bestFit="1" customWidth="1"/>
    <col min="14858" max="14858" width="24.21875" style="3" bestFit="1" customWidth="1"/>
    <col min="14859" max="14859" width="25.5546875" style="3" customWidth="1"/>
    <col min="14860" max="15104" width="9.33203125" style="3"/>
    <col min="15105" max="15105" width="8.109375" style="3" customWidth="1"/>
    <col min="15106" max="15106" width="56.33203125" style="3" customWidth="1"/>
    <col min="15107" max="15108" width="16" style="3" customWidth="1"/>
    <col min="15109" max="15109" width="19.33203125" style="3" customWidth="1"/>
    <col min="15110" max="15110" width="17.6640625" style="3" customWidth="1"/>
    <col min="15111" max="15111" width="37.44140625" style="3" customWidth="1"/>
    <col min="15112" max="15112" width="15.6640625" style="3" bestFit="1" customWidth="1"/>
    <col min="15113" max="15113" width="14.109375" style="3" bestFit="1" customWidth="1"/>
    <col min="15114" max="15114" width="24.21875" style="3" bestFit="1" customWidth="1"/>
    <col min="15115" max="15115" width="25.5546875" style="3" customWidth="1"/>
    <col min="15116" max="15360" width="9.33203125" style="3"/>
    <col min="15361" max="15361" width="8.109375" style="3" customWidth="1"/>
    <col min="15362" max="15362" width="56.33203125" style="3" customWidth="1"/>
    <col min="15363" max="15364" width="16" style="3" customWidth="1"/>
    <col min="15365" max="15365" width="19.33203125" style="3" customWidth="1"/>
    <col min="15366" max="15366" width="17.6640625" style="3" customWidth="1"/>
    <col min="15367" max="15367" width="37.44140625" style="3" customWidth="1"/>
    <col min="15368" max="15368" width="15.6640625" style="3" bestFit="1" customWidth="1"/>
    <col min="15369" max="15369" width="14.109375" style="3" bestFit="1" customWidth="1"/>
    <col min="15370" max="15370" width="24.21875" style="3" bestFit="1" customWidth="1"/>
    <col min="15371" max="15371" width="25.5546875" style="3" customWidth="1"/>
    <col min="15372" max="15616" width="9.33203125" style="3"/>
    <col min="15617" max="15617" width="8.109375" style="3" customWidth="1"/>
    <col min="15618" max="15618" width="56.33203125" style="3" customWidth="1"/>
    <col min="15619" max="15620" width="16" style="3" customWidth="1"/>
    <col min="15621" max="15621" width="19.33203125" style="3" customWidth="1"/>
    <col min="15622" max="15622" width="17.6640625" style="3" customWidth="1"/>
    <col min="15623" max="15623" width="37.44140625" style="3" customWidth="1"/>
    <col min="15624" max="15624" width="15.6640625" style="3" bestFit="1" customWidth="1"/>
    <col min="15625" max="15625" width="14.109375" style="3" bestFit="1" customWidth="1"/>
    <col min="15626" max="15626" width="24.21875" style="3" bestFit="1" customWidth="1"/>
    <col min="15627" max="15627" width="25.5546875" style="3" customWidth="1"/>
    <col min="15628" max="15872" width="9.33203125" style="3"/>
    <col min="15873" max="15873" width="8.109375" style="3" customWidth="1"/>
    <col min="15874" max="15874" width="56.33203125" style="3" customWidth="1"/>
    <col min="15875" max="15876" width="16" style="3" customWidth="1"/>
    <col min="15877" max="15877" width="19.33203125" style="3" customWidth="1"/>
    <col min="15878" max="15878" width="17.6640625" style="3" customWidth="1"/>
    <col min="15879" max="15879" width="37.44140625" style="3" customWidth="1"/>
    <col min="15880" max="15880" width="15.6640625" style="3" bestFit="1" customWidth="1"/>
    <col min="15881" max="15881" width="14.109375" style="3" bestFit="1" customWidth="1"/>
    <col min="15882" max="15882" width="24.21875" style="3" bestFit="1" customWidth="1"/>
    <col min="15883" max="15883" width="25.5546875" style="3" customWidth="1"/>
    <col min="15884" max="16128" width="9.33203125" style="3"/>
    <col min="16129" max="16129" width="8.109375" style="3" customWidth="1"/>
    <col min="16130" max="16130" width="56.33203125" style="3" customWidth="1"/>
    <col min="16131" max="16132" width="16" style="3" customWidth="1"/>
    <col min="16133" max="16133" width="19.33203125" style="3" customWidth="1"/>
    <col min="16134" max="16134" width="17.6640625" style="3" customWidth="1"/>
    <col min="16135" max="16135" width="37.44140625" style="3" customWidth="1"/>
    <col min="16136" max="16136" width="15.6640625" style="3" bestFit="1" customWidth="1"/>
    <col min="16137" max="16137" width="14.109375" style="3" bestFit="1" customWidth="1"/>
    <col min="16138" max="16138" width="24.21875" style="3" bestFit="1" customWidth="1"/>
    <col min="16139" max="16139" width="25.5546875" style="3" customWidth="1"/>
    <col min="16140" max="16384" width="9.33203125" style="3"/>
  </cols>
  <sheetData>
    <row r="1" spans="1:7" s="2" customFormat="1" ht="39" customHeight="1" x14ac:dyDescent="0.25">
      <c r="A1" s="89" t="s">
        <v>0</v>
      </c>
      <c r="B1" s="89"/>
      <c r="C1" s="89"/>
      <c r="D1" s="89"/>
      <c r="E1" s="89"/>
      <c r="F1" s="89"/>
      <c r="G1" s="1" t="s">
        <v>1</v>
      </c>
    </row>
    <row r="2" spans="1:7" ht="39" customHeight="1" thickBot="1" x14ac:dyDescent="0.3">
      <c r="A2" s="90" t="s">
        <v>2</v>
      </c>
      <c r="B2" s="90"/>
      <c r="C2" s="90"/>
      <c r="D2" s="90"/>
      <c r="E2" s="90"/>
      <c r="F2" s="90"/>
      <c r="G2" s="90"/>
    </row>
    <row r="3" spans="1:7" s="9" customFormat="1" ht="84.6" customHeight="1" thickBot="1" x14ac:dyDescent="0.3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7" t="s">
        <v>8</v>
      </c>
      <c r="G3" s="8" t="s">
        <v>9</v>
      </c>
    </row>
    <row r="4" spans="1:7" s="14" customFormat="1" ht="18" customHeight="1" thickBot="1" x14ac:dyDescent="0.3">
      <c r="A4" s="10">
        <v>1</v>
      </c>
      <c r="B4" s="11">
        <v>2</v>
      </c>
      <c r="C4" s="11">
        <v>3</v>
      </c>
      <c r="D4" s="11">
        <v>4</v>
      </c>
      <c r="E4" s="12">
        <v>5</v>
      </c>
      <c r="F4" s="12">
        <v>6</v>
      </c>
      <c r="G4" s="13">
        <v>7</v>
      </c>
    </row>
    <row r="5" spans="1:7" s="2" customFormat="1" ht="40.5" customHeight="1" x14ac:dyDescent="0.25">
      <c r="A5" s="15" t="s">
        <v>10</v>
      </c>
      <c r="B5" s="16" t="s">
        <v>11</v>
      </c>
      <c r="C5" s="17" t="s">
        <v>12</v>
      </c>
      <c r="D5" s="17">
        <f>D6+D20+D25+D28+D31+D59+D67</f>
        <v>536592.04186995409</v>
      </c>
      <c r="E5" s="17">
        <f>E6+E20+E25+E28+E31+E59+E67</f>
        <v>569924.78878719849</v>
      </c>
      <c r="F5" s="18">
        <f>(E5-D5)/D5*100</f>
        <v>6.2119346386659169</v>
      </c>
      <c r="G5" s="91" t="s">
        <v>13</v>
      </c>
    </row>
    <row r="6" spans="1:7" s="2" customFormat="1" ht="21.75" customHeight="1" x14ac:dyDescent="0.25">
      <c r="A6" s="19" t="s">
        <v>10</v>
      </c>
      <c r="B6" s="20" t="s">
        <v>14</v>
      </c>
      <c r="C6" s="21" t="s">
        <v>12</v>
      </c>
      <c r="D6" s="21">
        <f>D7+D10+D11+D14+D17</f>
        <v>119715.93341524806</v>
      </c>
      <c r="E6" s="21">
        <f>E7+E10+E11+E14+E17</f>
        <v>136512.22872785138</v>
      </c>
      <c r="F6" s="22">
        <f t="shared" ref="F6:F70" si="0">(E6-D6)/D6*100</f>
        <v>14.030125175020355</v>
      </c>
      <c r="G6" s="92"/>
    </row>
    <row r="7" spans="1:7" ht="18.75" customHeight="1" x14ac:dyDescent="0.25">
      <c r="A7" s="23" t="s">
        <v>15</v>
      </c>
      <c r="B7" s="24" t="s">
        <v>16</v>
      </c>
      <c r="C7" s="25" t="s">
        <v>12</v>
      </c>
      <c r="D7" s="25">
        <f>D8+D9</f>
        <v>27548.002847083673</v>
      </c>
      <c r="E7" s="25">
        <f>E8+E9</f>
        <v>27411.019007732531</v>
      </c>
      <c r="F7" s="26">
        <f t="shared" si="0"/>
        <v>-0.49725506459225366</v>
      </c>
      <c r="G7" s="92"/>
    </row>
    <row r="8" spans="1:7" s="31" customFormat="1" ht="17.25" customHeight="1" x14ac:dyDescent="0.25">
      <c r="A8" s="27"/>
      <c r="B8" s="28" t="s">
        <v>17</v>
      </c>
      <c r="C8" s="29" t="s">
        <v>12</v>
      </c>
      <c r="D8" s="29">
        <f>'[10]для исполнения'!D7</f>
        <v>20566.572847083673</v>
      </c>
      <c r="E8" s="29">
        <f>'[10]для исполнения'!E7</f>
        <v>20732.891691458964</v>
      </c>
      <c r="F8" s="30">
        <f>(E8-D8)/D8*100</f>
        <v>0.80868526619336778</v>
      </c>
      <c r="G8" s="92"/>
    </row>
    <row r="9" spans="1:7" s="31" customFormat="1" ht="17.25" customHeight="1" x14ac:dyDescent="0.25">
      <c r="A9" s="27"/>
      <c r="B9" s="28" t="s">
        <v>18</v>
      </c>
      <c r="C9" s="29" t="s">
        <v>12</v>
      </c>
      <c r="D9" s="29">
        <f>'[10]для исполнения'!D8</f>
        <v>6981.43</v>
      </c>
      <c r="E9" s="29">
        <f>'[10]для исполнения'!E8</f>
        <v>6678.1273162735661</v>
      </c>
      <c r="F9" s="30">
        <f t="shared" si="0"/>
        <v>-4.3444206090504984</v>
      </c>
      <c r="G9" s="92"/>
    </row>
    <row r="10" spans="1:7" ht="18" customHeight="1" x14ac:dyDescent="0.25">
      <c r="A10" s="23" t="s">
        <v>19</v>
      </c>
      <c r="B10" s="24" t="s">
        <v>20</v>
      </c>
      <c r="C10" s="25" t="s">
        <v>12</v>
      </c>
      <c r="D10" s="25">
        <f>'[10]для исполнения'!D9</f>
        <v>21997.110568164371</v>
      </c>
      <c r="E10" s="25">
        <f>'[10]для исполнения'!E9</f>
        <v>25447.30972011885</v>
      </c>
      <c r="F10" s="26">
        <f>(E10-D10)/D10*100</f>
        <v>15.684783423091162</v>
      </c>
      <c r="G10" s="92"/>
    </row>
    <row r="11" spans="1:7" ht="22.95" customHeight="1" x14ac:dyDescent="0.25">
      <c r="A11" s="23" t="s">
        <v>21</v>
      </c>
      <c r="B11" s="24" t="s">
        <v>22</v>
      </c>
      <c r="C11" s="25" t="s">
        <v>12</v>
      </c>
      <c r="D11" s="25">
        <f>'[10]для исполнения'!D10</f>
        <v>70170.820000000007</v>
      </c>
      <c r="E11" s="25">
        <f>'[10]для исполнения'!E10</f>
        <v>83653.899999999994</v>
      </c>
      <c r="F11" s="26">
        <f t="shared" si="0"/>
        <v>19.214653612427483</v>
      </c>
      <c r="G11" s="92"/>
    </row>
    <row r="12" spans="1:7" s="31" customFormat="1" ht="18.75" customHeight="1" x14ac:dyDescent="0.25">
      <c r="A12" s="27"/>
      <c r="B12" s="28" t="s">
        <v>23</v>
      </c>
      <c r="C12" s="29" t="s">
        <v>24</v>
      </c>
      <c r="D12" s="29">
        <f>'[10]для исполнения'!D11</f>
        <v>3316.62</v>
      </c>
      <c r="E12" s="29">
        <f>'[10]для исполнения'!E11</f>
        <v>3820.2010599999994</v>
      </c>
      <c r="F12" s="30">
        <f t="shared" si="0"/>
        <v>15.183562180774391</v>
      </c>
      <c r="G12" s="92"/>
    </row>
    <row r="13" spans="1:7" s="36" customFormat="1" ht="18.75" customHeight="1" x14ac:dyDescent="0.25">
      <c r="A13" s="32"/>
      <c r="B13" s="33" t="s">
        <v>25</v>
      </c>
      <c r="C13" s="34" t="s">
        <v>26</v>
      </c>
      <c r="D13" s="34">
        <f>D11/D12</f>
        <v>21.157328846838048</v>
      </c>
      <c r="E13" s="34">
        <f>E11/E12</f>
        <v>21.897774144903256</v>
      </c>
      <c r="F13" s="35">
        <f t="shared" si="0"/>
        <v>3.4997106838270211</v>
      </c>
      <c r="G13" s="92"/>
    </row>
    <row r="14" spans="1:7" ht="17.25" hidden="1" customHeight="1" x14ac:dyDescent="0.25">
      <c r="A14" s="23"/>
      <c r="B14" s="24"/>
      <c r="C14" s="25"/>
      <c r="D14" s="25"/>
      <c r="E14" s="21"/>
      <c r="F14" s="26"/>
      <c r="G14" s="92"/>
    </row>
    <row r="15" spans="1:7" s="31" customFormat="1" ht="17.25" hidden="1" customHeight="1" x14ac:dyDescent="0.25">
      <c r="A15" s="27"/>
      <c r="B15" s="28"/>
      <c r="C15" s="29"/>
      <c r="D15" s="29"/>
      <c r="E15" s="21"/>
      <c r="F15" s="26"/>
      <c r="G15" s="92"/>
    </row>
    <row r="16" spans="1:7" s="36" customFormat="1" ht="17.25" hidden="1" customHeight="1" x14ac:dyDescent="0.25">
      <c r="A16" s="32"/>
      <c r="B16" s="33"/>
      <c r="C16" s="34"/>
      <c r="D16" s="34"/>
      <c r="E16" s="21"/>
      <c r="F16" s="35"/>
      <c r="G16" s="92"/>
    </row>
    <row r="17" spans="1:10" ht="18.600000000000001" hidden="1" customHeight="1" x14ac:dyDescent="0.25">
      <c r="A17" s="23"/>
      <c r="B17" s="24"/>
      <c r="C17" s="25"/>
      <c r="D17" s="25"/>
      <c r="E17" s="21"/>
      <c r="F17" s="26"/>
      <c r="G17" s="92"/>
    </row>
    <row r="18" spans="1:10" s="31" customFormat="1" ht="19.2" hidden="1" customHeight="1" x14ac:dyDescent="0.25">
      <c r="A18" s="27"/>
      <c r="B18" s="28"/>
      <c r="C18" s="29"/>
      <c r="D18" s="29"/>
      <c r="E18" s="21"/>
      <c r="F18" s="30"/>
      <c r="G18" s="92"/>
    </row>
    <row r="19" spans="1:10" s="36" customFormat="1" ht="18.75" hidden="1" customHeight="1" x14ac:dyDescent="0.25">
      <c r="A19" s="32"/>
      <c r="B19" s="33"/>
      <c r="C19" s="34"/>
      <c r="D19" s="34"/>
      <c r="E19" s="21"/>
      <c r="F19" s="35"/>
      <c r="G19" s="37" t="s">
        <v>27</v>
      </c>
    </row>
    <row r="20" spans="1:10" s="2" customFormat="1" ht="19.2" customHeight="1" x14ac:dyDescent="0.25">
      <c r="A20" s="19" t="s">
        <v>28</v>
      </c>
      <c r="B20" s="20" t="s">
        <v>29</v>
      </c>
      <c r="C20" s="21" t="s">
        <v>12</v>
      </c>
      <c r="D20" s="21">
        <f>D21+D22+D23+D24</f>
        <v>249072.62052572984</v>
      </c>
      <c r="E20" s="21">
        <f>E21+E22+E23+E24</f>
        <v>249697.2343064693</v>
      </c>
      <c r="F20" s="22">
        <f t="shared" si="0"/>
        <v>0.25077576950089986</v>
      </c>
      <c r="G20" s="93" t="s">
        <v>13</v>
      </c>
    </row>
    <row r="21" spans="1:10" ht="18" customHeight="1" x14ac:dyDescent="0.25">
      <c r="A21" s="23" t="s">
        <v>30</v>
      </c>
      <c r="B21" s="24" t="s">
        <v>31</v>
      </c>
      <c r="C21" s="25" t="s">
        <v>12</v>
      </c>
      <c r="D21" s="25">
        <f>'[10]для исполнения'!D20</f>
        <v>225691.02149999994</v>
      </c>
      <c r="E21" s="25">
        <f>'[10]для исполнения'!E20</f>
        <v>225766.7993477468</v>
      </c>
      <c r="F21" s="26">
        <f t="shared" si="0"/>
        <v>3.3575924838841142E-2</v>
      </c>
      <c r="G21" s="94"/>
    </row>
    <row r="22" spans="1:10" ht="19.5" customHeight="1" x14ac:dyDescent="0.25">
      <c r="A22" s="96" t="s">
        <v>32</v>
      </c>
      <c r="B22" s="24" t="s">
        <v>33</v>
      </c>
      <c r="C22" s="25" t="s">
        <v>12</v>
      </c>
      <c r="D22" s="25">
        <f>'[10]для исполнения'!D21</f>
        <v>11758.505754330099</v>
      </c>
      <c r="E22" s="25">
        <f>'[10]для исполнения'!E21</f>
        <v>12072.074916670186</v>
      </c>
      <c r="F22" s="26">
        <f t="shared" si="0"/>
        <v>2.6667432826200259</v>
      </c>
      <c r="G22" s="94"/>
      <c r="H22" s="38"/>
      <c r="I22" s="38"/>
      <c r="J22" s="38"/>
    </row>
    <row r="23" spans="1:10" ht="19.5" customHeight="1" x14ac:dyDescent="0.25">
      <c r="A23" s="96"/>
      <c r="B23" s="24" t="s">
        <v>34</v>
      </c>
      <c r="C23" s="25" t="s">
        <v>12</v>
      </c>
      <c r="D23" s="25">
        <f>'[10]для исполнения'!D22</f>
        <v>7109.2704335998351</v>
      </c>
      <c r="E23" s="25">
        <f>'[10]для исполнения'!E22</f>
        <v>7176.7623808880544</v>
      </c>
      <c r="F23" s="26">
        <f t="shared" si="0"/>
        <v>0.9493512438243854</v>
      </c>
      <c r="G23" s="94"/>
      <c r="H23" s="38"/>
      <c r="I23" s="38"/>
      <c r="J23" s="38"/>
    </row>
    <row r="24" spans="1:10" ht="19.5" customHeight="1" x14ac:dyDescent="0.25">
      <c r="A24" s="39" t="s">
        <v>35</v>
      </c>
      <c r="B24" s="24" t="s">
        <v>36</v>
      </c>
      <c r="C24" s="25" t="s">
        <v>12</v>
      </c>
      <c r="D24" s="25">
        <f>'[10]для исполнения'!D23</f>
        <v>4513.8228377999685</v>
      </c>
      <c r="E24" s="25">
        <f>'[10]для исполнения'!E23</f>
        <v>4681.5976611642618</v>
      </c>
      <c r="F24" s="26">
        <f t="shared" si="0"/>
        <v>3.7169120143418506</v>
      </c>
      <c r="G24" s="95"/>
    </row>
    <row r="25" spans="1:10" s="2" customFormat="1" ht="19.8" customHeight="1" x14ac:dyDescent="0.25">
      <c r="A25" s="19" t="s">
        <v>37</v>
      </c>
      <c r="B25" s="20" t="s">
        <v>38</v>
      </c>
      <c r="C25" s="21" t="s">
        <v>12</v>
      </c>
      <c r="D25" s="21">
        <f>D26+D27</f>
        <v>31013.91</v>
      </c>
      <c r="E25" s="21">
        <f>E26+E27</f>
        <v>31013.91</v>
      </c>
      <c r="F25" s="22">
        <f t="shared" si="0"/>
        <v>0</v>
      </c>
      <c r="G25" s="93" t="s">
        <v>39</v>
      </c>
    </row>
    <row r="26" spans="1:10" ht="20.399999999999999" hidden="1" customHeight="1" x14ac:dyDescent="0.25">
      <c r="A26" s="23" t="s">
        <v>40</v>
      </c>
      <c r="B26" s="24" t="s">
        <v>41</v>
      </c>
      <c r="C26" s="25" t="s">
        <v>12</v>
      </c>
      <c r="D26" s="25">
        <f>'[10]для исполнения'!D25</f>
        <v>29977.84</v>
      </c>
      <c r="E26" s="25">
        <f>'[10]для исполнения'!E25</f>
        <v>29977.84</v>
      </c>
      <c r="F26" s="26">
        <f t="shared" si="0"/>
        <v>0</v>
      </c>
      <c r="G26" s="94"/>
    </row>
    <row r="27" spans="1:10" ht="19.8" hidden="1" customHeight="1" x14ac:dyDescent="0.25">
      <c r="A27" s="23" t="s">
        <v>42</v>
      </c>
      <c r="B27" s="40" t="s">
        <v>43</v>
      </c>
      <c r="C27" s="25" t="s">
        <v>12</v>
      </c>
      <c r="D27" s="25">
        <f>'[10]для исполнения'!D26</f>
        <v>1036.07</v>
      </c>
      <c r="E27" s="25">
        <f>'[10]для исполнения'!E26</f>
        <v>1036.07</v>
      </c>
      <c r="F27" s="26">
        <f t="shared" si="0"/>
        <v>0</v>
      </c>
      <c r="G27" s="95"/>
    </row>
    <row r="28" spans="1:10" s="2" customFormat="1" ht="18" customHeight="1" x14ac:dyDescent="0.25">
      <c r="A28" s="19" t="s">
        <v>44</v>
      </c>
      <c r="B28" s="20" t="s">
        <v>45</v>
      </c>
      <c r="C28" s="21" t="s">
        <v>12</v>
      </c>
      <c r="D28" s="21">
        <f>'[10]для исполнения'!D27</f>
        <v>12994.147446992894</v>
      </c>
      <c r="E28" s="21">
        <f>'[10]для исполнения'!E27</f>
        <v>13300.271129999999</v>
      </c>
      <c r="F28" s="22">
        <f t="shared" si="0"/>
        <v>2.3558581604208895</v>
      </c>
      <c r="G28" s="93" t="s">
        <v>13</v>
      </c>
    </row>
    <row r="29" spans="1:10" ht="35.25" hidden="1" customHeight="1" x14ac:dyDescent="0.25">
      <c r="A29" s="23" t="s">
        <v>46</v>
      </c>
      <c r="B29" s="24" t="s">
        <v>47</v>
      </c>
      <c r="C29" s="25" t="s">
        <v>12</v>
      </c>
      <c r="D29" s="21">
        <f>'[10]для исполнения'!D28</f>
        <v>0</v>
      </c>
      <c r="E29" s="21">
        <f>'[10]для исполнения'!E28</f>
        <v>0</v>
      </c>
      <c r="F29" s="22" t="e">
        <f t="shared" si="0"/>
        <v>#DIV/0!</v>
      </c>
      <c r="G29" s="94"/>
    </row>
    <row r="30" spans="1:10" ht="19.5" hidden="1" customHeight="1" x14ac:dyDescent="0.25">
      <c r="A30" s="23" t="s">
        <v>48</v>
      </c>
      <c r="B30" s="24" t="s">
        <v>49</v>
      </c>
      <c r="C30" s="25" t="s">
        <v>12</v>
      </c>
      <c r="D30" s="21">
        <f>'[10]для исполнения'!D29</f>
        <v>0</v>
      </c>
      <c r="E30" s="21">
        <f>'[10]для исполнения'!E29</f>
        <v>0</v>
      </c>
      <c r="F30" s="22" t="e">
        <f t="shared" si="0"/>
        <v>#DIV/0!</v>
      </c>
      <c r="G30" s="94"/>
    </row>
    <row r="31" spans="1:10" s="2" customFormat="1" ht="35.4" customHeight="1" x14ac:dyDescent="0.25">
      <c r="A31" s="19" t="s">
        <v>50</v>
      </c>
      <c r="B31" s="20" t="s">
        <v>51</v>
      </c>
      <c r="C31" s="25" t="s">
        <v>12</v>
      </c>
      <c r="D31" s="21">
        <f>D32+D33+D34</f>
        <v>46517.969254623953</v>
      </c>
      <c r="E31" s="21">
        <f>E32+E33+E34</f>
        <v>46614.654781589881</v>
      </c>
      <c r="F31" s="22">
        <f t="shared" si="0"/>
        <v>0.20784554552823148</v>
      </c>
      <c r="G31" s="94"/>
    </row>
    <row r="32" spans="1:10" ht="18.75" customHeight="1" x14ac:dyDescent="0.25">
      <c r="A32" s="23" t="s">
        <v>52</v>
      </c>
      <c r="B32" s="24" t="s">
        <v>53</v>
      </c>
      <c r="C32" s="25" t="s">
        <v>12</v>
      </c>
      <c r="D32" s="25">
        <f>'[10]для исполнения'!D31</f>
        <v>1441.3691145119535</v>
      </c>
      <c r="E32" s="25">
        <f>'[10]для исполнения'!E31</f>
        <v>1486.4955040353284</v>
      </c>
      <c r="F32" s="26">
        <f t="shared" si="0"/>
        <v>3.1308003667509308</v>
      </c>
      <c r="G32" s="94"/>
    </row>
    <row r="33" spans="1:7" ht="17.25" customHeight="1" x14ac:dyDescent="0.25">
      <c r="A33" s="23" t="s">
        <v>54</v>
      </c>
      <c r="B33" s="24" t="s">
        <v>55</v>
      </c>
      <c r="C33" s="25" t="s">
        <v>12</v>
      </c>
      <c r="D33" s="25">
        <f>'[10]для исполнения'!D32</f>
        <v>20233.658552634515</v>
      </c>
      <c r="E33" s="25">
        <f>'[10]для исполнения'!E32</f>
        <v>20525.397642989981</v>
      </c>
      <c r="F33" s="26">
        <f t="shared" si="0"/>
        <v>1.4418504176916649</v>
      </c>
      <c r="G33" s="94"/>
    </row>
    <row r="34" spans="1:7" ht="19.8" customHeight="1" x14ac:dyDescent="0.25">
      <c r="A34" s="23" t="s">
        <v>56</v>
      </c>
      <c r="B34" s="24" t="s">
        <v>57</v>
      </c>
      <c r="C34" s="25" t="s">
        <v>12</v>
      </c>
      <c r="D34" s="25">
        <f>D35+D36+D37+D38+D43+D44+D45+D46+D47+D48+D49+D50+D51+D52+D53+D54+D55+D56+D57+D58</f>
        <v>24842.94158747749</v>
      </c>
      <c r="E34" s="25">
        <f>E35+E36+E37+E38+E43+E44+E45+E46+E47+E48+E49+E50+E51+E52+E53+E54+E55+E56+E57+E58</f>
        <v>24602.761634564569</v>
      </c>
      <c r="F34" s="26">
        <f t="shared" si="0"/>
        <v>-0.96679353395890555</v>
      </c>
      <c r="G34" s="94"/>
    </row>
    <row r="35" spans="1:7" ht="17.25" hidden="1" customHeight="1" x14ac:dyDescent="0.25">
      <c r="A35" s="23" t="s">
        <v>58</v>
      </c>
      <c r="B35" s="24" t="s">
        <v>59</v>
      </c>
      <c r="C35" s="25" t="s">
        <v>12</v>
      </c>
      <c r="D35" s="25"/>
      <c r="E35" s="25"/>
      <c r="F35" s="26"/>
      <c r="G35" s="95"/>
    </row>
    <row r="36" spans="1:7" ht="17.25" hidden="1" customHeight="1" x14ac:dyDescent="0.25">
      <c r="A36" s="23" t="s">
        <v>60</v>
      </c>
      <c r="B36" s="24" t="s">
        <v>61</v>
      </c>
      <c r="C36" s="25" t="s">
        <v>12</v>
      </c>
      <c r="D36" s="25">
        <f>'[10]для исполнения'!D35</f>
        <v>132.902621426877</v>
      </c>
      <c r="E36" s="25">
        <f>'[10]для исполнения'!E35</f>
        <v>132.902621426877</v>
      </c>
      <c r="F36" s="26">
        <f t="shared" si="0"/>
        <v>0</v>
      </c>
      <c r="G36" s="93" t="str">
        <f>G25</f>
        <v>Исполнено</v>
      </c>
    </row>
    <row r="37" spans="1:7" ht="17.25" hidden="1" customHeight="1" x14ac:dyDescent="0.25">
      <c r="A37" s="23" t="s">
        <v>62</v>
      </c>
      <c r="B37" s="24" t="s">
        <v>63</v>
      </c>
      <c r="C37" s="25" t="s">
        <v>12</v>
      </c>
      <c r="D37" s="25">
        <f>'[10]для исполнения'!D36</f>
        <v>117.45863768540028</v>
      </c>
      <c r="E37" s="25">
        <f>'[10]для исполнения'!E36</f>
        <v>117.45897842388339</v>
      </c>
      <c r="F37" s="26">
        <f t="shared" si="0"/>
        <v>2.9009231660800011E-4</v>
      </c>
      <c r="G37" s="95"/>
    </row>
    <row r="38" spans="1:7" ht="22.5" hidden="1" customHeight="1" x14ac:dyDescent="0.25">
      <c r="A38" s="23" t="s">
        <v>64</v>
      </c>
      <c r="B38" s="41" t="s">
        <v>65</v>
      </c>
      <c r="C38" s="25" t="s">
        <v>12</v>
      </c>
      <c r="D38" s="25">
        <f>D39+D40+D41+D42</f>
        <v>3549.5706716330087</v>
      </c>
      <c r="E38" s="25">
        <f>E39+E40+E41+E42</f>
        <v>3461.5104009892716</v>
      </c>
      <c r="F38" s="26">
        <f t="shared" si="0"/>
        <v>-2.480871034558787</v>
      </c>
      <c r="G38" s="93" t="s">
        <v>13</v>
      </c>
    </row>
    <row r="39" spans="1:7" s="31" customFormat="1" ht="17.25" hidden="1" customHeight="1" x14ac:dyDescent="0.25">
      <c r="A39" s="27"/>
      <c r="B39" s="42" t="s">
        <v>66</v>
      </c>
      <c r="C39" s="29" t="s">
        <v>12</v>
      </c>
      <c r="D39" s="29">
        <f>'[10]для исполнения'!D38</f>
        <v>2035.448267848695</v>
      </c>
      <c r="E39" s="29">
        <f>'[10]для исполнения'!E38</f>
        <v>1947.3879972049579</v>
      </c>
      <c r="F39" s="30">
        <f t="shared" si="0"/>
        <v>-4.3263330262286512</v>
      </c>
      <c r="G39" s="94"/>
    </row>
    <row r="40" spans="1:7" s="31" customFormat="1" ht="29.4" hidden="1" customHeight="1" x14ac:dyDescent="0.25">
      <c r="A40" s="27"/>
      <c r="B40" s="28" t="s">
        <v>67</v>
      </c>
      <c r="C40" s="29" t="s">
        <v>12</v>
      </c>
      <c r="D40" s="29">
        <f>'[10]для исполнения'!D39</f>
        <v>587.69766640550984</v>
      </c>
      <c r="E40" s="29">
        <f>'[10]для исполнения'!E39</f>
        <v>587.69766640550984</v>
      </c>
      <c r="F40" s="30">
        <f t="shared" si="0"/>
        <v>0</v>
      </c>
      <c r="G40" s="94"/>
    </row>
    <row r="41" spans="1:7" s="31" customFormat="1" ht="18.75" hidden="1" customHeight="1" x14ac:dyDescent="0.25">
      <c r="A41" s="27"/>
      <c r="B41" s="28"/>
      <c r="C41" s="29"/>
      <c r="D41" s="29"/>
      <c r="E41" s="25"/>
      <c r="F41" s="30"/>
      <c r="G41" s="43"/>
    </row>
    <row r="42" spans="1:7" s="31" customFormat="1" ht="17.25" hidden="1" customHeight="1" x14ac:dyDescent="0.25">
      <c r="A42" s="27"/>
      <c r="B42" s="28" t="s">
        <v>68</v>
      </c>
      <c r="C42" s="29" t="s">
        <v>12</v>
      </c>
      <c r="D42" s="29">
        <f>'[10]для исполнения'!D41</f>
        <v>926.42473737880391</v>
      </c>
      <c r="E42" s="29">
        <f>'[10]для исполнения'!E41</f>
        <v>926.42473737880391</v>
      </c>
      <c r="F42" s="30">
        <f t="shared" si="0"/>
        <v>0</v>
      </c>
      <c r="G42" s="44" t="s">
        <v>39</v>
      </c>
    </row>
    <row r="43" spans="1:7" ht="17.25" hidden="1" customHeight="1" x14ac:dyDescent="0.25">
      <c r="A43" s="23" t="s">
        <v>69</v>
      </c>
      <c r="B43" s="41" t="s">
        <v>70</v>
      </c>
      <c r="C43" s="25" t="s">
        <v>12</v>
      </c>
      <c r="D43" s="25">
        <f>'[10]для исполнения'!D42</f>
        <v>615.72505789717468</v>
      </c>
      <c r="E43" s="25">
        <f>'[10]для исполнения'!E42</f>
        <v>729.74821676702174</v>
      </c>
      <c r="F43" s="30">
        <f t="shared" si="0"/>
        <v>18.518518518518505</v>
      </c>
      <c r="G43" s="44" t="s">
        <v>13</v>
      </c>
    </row>
    <row r="44" spans="1:7" ht="17.399999999999999" hidden="1" customHeight="1" x14ac:dyDescent="0.25">
      <c r="A44" s="23" t="s">
        <v>71</v>
      </c>
      <c r="B44" s="41" t="s">
        <v>72</v>
      </c>
      <c r="C44" s="25" t="s">
        <v>12</v>
      </c>
      <c r="D44" s="25">
        <f>'[10]для исполнения'!D43</f>
        <v>94.305734594301555</v>
      </c>
      <c r="E44" s="25">
        <f>'[10]для исполнения'!E43</f>
        <v>94.305734594301541</v>
      </c>
      <c r="F44" s="26">
        <f t="shared" si="0"/>
        <v>-1.5068918954225183E-14</v>
      </c>
      <c r="G44" s="93" t="s">
        <v>39</v>
      </c>
    </row>
    <row r="45" spans="1:7" ht="17.399999999999999" hidden="1" customHeight="1" x14ac:dyDescent="0.25">
      <c r="A45" s="23" t="s">
        <v>73</v>
      </c>
      <c r="B45" s="41" t="s">
        <v>74</v>
      </c>
      <c r="C45" s="25" t="s">
        <v>12</v>
      </c>
      <c r="D45" s="25">
        <f>'[10]для исполнения'!D44</f>
        <v>135.35576828518745</v>
      </c>
      <c r="E45" s="25">
        <f>'[10]для исполнения'!E44</f>
        <v>135.35580154271668</v>
      </c>
      <c r="F45" s="26">
        <f t="shared" si="0"/>
        <v>2.4570455804079227E-5</v>
      </c>
      <c r="G45" s="94"/>
    </row>
    <row r="46" spans="1:7" ht="17.25" hidden="1" customHeight="1" x14ac:dyDescent="0.25">
      <c r="A46" s="23" t="s">
        <v>75</v>
      </c>
      <c r="B46" s="41" t="s">
        <v>76</v>
      </c>
      <c r="C46" s="25" t="s">
        <v>12</v>
      </c>
      <c r="D46" s="25">
        <f>'[10]для исполнения'!D45</f>
        <v>702.19991885312425</v>
      </c>
      <c r="E46" s="25">
        <f>'[10]для исполнения'!E45</f>
        <v>702.19991885312413</v>
      </c>
      <c r="F46" s="26">
        <f t="shared" si="0"/>
        <v>-1.6190095536794751E-14</v>
      </c>
      <c r="G46" s="95"/>
    </row>
    <row r="47" spans="1:7" ht="17.25" hidden="1" customHeight="1" x14ac:dyDescent="0.25">
      <c r="A47" s="23" t="s">
        <v>77</v>
      </c>
      <c r="B47" s="41" t="s">
        <v>78</v>
      </c>
      <c r="C47" s="25" t="s">
        <v>12</v>
      </c>
      <c r="D47" s="25">
        <f>'[10]для исполнения'!D46</f>
        <v>12635.4</v>
      </c>
      <c r="E47" s="25">
        <f>'[10]для исполнения'!E46</f>
        <v>12365.48</v>
      </c>
      <c r="F47" s="26">
        <f t="shared" si="0"/>
        <v>-2.1362204599775243</v>
      </c>
      <c r="G47" s="93" t="s">
        <v>13</v>
      </c>
    </row>
    <row r="48" spans="1:7" ht="17.25" hidden="1" customHeight="1" x14ac:dyDescent="0.25">
      <c r="A48" s="23" t="s">
        <v>79</v>
      </c>
      <c r="B48" s="45" t="s">
        <v>80</v>
      </c>
      <c r="C48" s="25" t="s">
        <v>12</v>
      </c>
      <c r="D48" s="25">
        <f>'[10]для исполнения'!D47</f>
        <v>0</v>
      </c>
      <c r="E48" s="25">
        <f>'[10]для исполнения'!E47</f>
        <v>0</v>
      </c>
      <c r="F48" s="26"/>
      <c r="G48" s="95"/>
    </row>
    <row r="49" spans="1:7" ht="17.25" hidden="1" customHeight="1" x14ac:dyDescent="0.25">
      <c r="A49" s="23" t="s">
        <v>81</v>
      </c>
      <c r="B49" s="45" t="s">
        <v>82</v>
      </c>
      <c r="C49" s="25" t="s">
        <v>12</v>
      </c>
      <c r="D49" s="25">
        <f>'[10]для исполнения'!D48</f>
        <v>17.5</v>
      </c>
      <c r="E49" s="25">
        <f>'[10]для исполнения'!E48</f>
        <v>17.5</v>
      </c>
      <c r="F49" s="26">
        <f t="shared" si="0"/>
        <v>0</v>
      </c>
      <c r="G49" s="93" t="s">
        <v>39</v>
      </c>
    </row>
    <row r="50" spans="1:7" ht="17.25" hidden="1" customHeight="1" x14ac:dyDescent="0.25">
      <c r="A50" s="23" t="s">
        <v>83</v>
      </c>
      <c r="B50" s="45" t="s">
        <v>84</v>
      </c>
      <c r="C50" s="25" t="s">
        <v>12</v>
      </c>
      <c r="D50" s="25">
        <f>'[10]для исполнения'!D49</f>
        <v>6.3072151898734168</v>
      </c>
      <c r="E50" s="25">
        <f>'[10]для исполнения'!E49</f>
        <v>6.3072151898734186</v>
      </c>
      <c r="F50" s="26">
        <f t="shared" si="0"/>
        <v>2.8163885104987218E-14</v>
      </c>
      <c r="G50" s="94"/>
    </row>
    <row r="51" spans="1:7" ht="17.25" hidden="1" customHeight="1" x14ac:dyDescent="0.25">
      <c r="A51" s="23" t="s">
        <v>85</v>
      </c>
      <c r="B51" s="41" t="s">
        <v>86</v>
      </c>
      <c r="C51" s="25" t="s">
        <v>12</v>
      </c>
      <c r="D51" s="25">
        <f>'[10]для исполнения'!D50</f>
        <v>902.68864966555191</v>
      </c>
      <c r="E51" s="25">
        <f>'[10]для исполнения'!E50</f>
        <v>902.68864966555179</v>
      </c>
      <c r="F51" s="26">
        <f t="shared" si="0"/>
        <v>-1.2594246949237398E-14</v>
      </c>
      <c r="G51" s="95"/>
    </row>
    <row r="52" spans="1:7" ht="17.25" hidden="1" customHeight="1" x14ac:dyDescent="0.25">
      <c r="A52" s="23" t="s">
        <v>87</v>
      </c>
      <c r="B52" s="45" t="s">
        <v>88</v>
      </c>
      <c r="C52" s="25" t="s">
        <v>12</v>
      </c>
      <c r="D52" s="25">
        <f>'[10]для исполнения'!D51</f>
        <v>40.433523384253824</v>
      </c>
      <c r="E52" s="25">
        <f>'[10]для исполнения'!E51</f>
        <v>44.210281793967887</v>
      </c>
      <c r="F52" s="26">
        <f t="shared" si="0"/>
        <v>9.3406611484787394</v>
      </c>
      <c r="G52" s="44" t="s">
        <v>13</v>
      </c>
    </row>
    <row r="53" spans="1:7" ht="20.25" hidden="1" customHeight="1" x14ac:dyDescent="0.25">
      <c r="A53" s="23" t="s">
        <v>89</v>
      </c>
      <c r="B53" s="45" t="s">
        <v>90</v>
      </c>
      <c r="C53" s="25" t="s">
        <v>12</v>
      </c>
      <c r="D53" s="25">
        <f>'[10]для исполнения'!D52</f>
        <v>236.60775564289727</v>
      </c>
      <c r="E53" s="25">
        <f>'[10]для исполнения'!E52</f>
        <v>236.60775564289725</v>
      </c>
      <c r="F53" s="26">
        <f t="shared" si="0"/>
        <v>-1.2012163064214924E-14</v>
      </c>
      <c r="G53" s="93" t="s">
        <v>39</v>
      </c>
    </row>
    <row r="54" spans="1:7" ht="17.25" hidden="1" customHeight="1" x14ac:dyDescent="0.25">
      <c r="A54" s="23" t="s">
        <v>91</v>
      </c>
      <c r="B54" s="40" t="s">
        <v>92</v>
      </c>
      <c r="C54" s="25" t="s">
        <v>12</v>
      </c>
      <c r="D54" s="25">
        <f>'[10]для исполнения'!D53</f>
        <v>3900</v>
      </c>
      <c r="E54" s="25">
        <f>'[10]для исполнения'!E53</f>
        <v>3900</v>
      </c>
      <c r="F54" s="26">
        <f t="shared" si="0"/>
        <v>0</v>
      </c>
      <c r="G54" s="94"/>
    </row>
    <row r="55" spans="1:7" ht="17.25" hidden="1" customHeight="1" x14ac:dyDescent="0.25">
      <c r="A55" s="23" t="s">
        <v>93</v>
      </c>
      <c r="B55" s="40" t="s">
        <v>94</v>
      </c>
      <c r="C55" s="25" t="s">
        <v>12</v>
      </c>
      <c r="D55" s="25">
        <f>'[10]для исполнения'!D54</f>
        <v>270</v>
      </c>
      <c r="E55" s="25">
        <f>'[10]для исполнения'!E54</f>
        <v>270</v>
      </c>
      <c r="F55" s="26">
        <f t="shared" si="0"/>
        <v>0</v>
      </c>
      <c r="G55" s="94"/>
    </row>
    <row r="56" spans="1:7" ht="17.25" hidden="1" customHeight="1" x14ac:dyDescent="0.25">
      <c r="A56" s="23" t="s">
        <v>95</v>
      </c>
      <c r="B56" s="40" t="s">
        <v>96</v>
      </c>
      <c r="C56" s="25" t="s">
        <v>12</v>
      </c>
      <c r="D56" s="25">
        <f>'[10]для исполнения'!D55</f>
        <v>281.22073450650339</v>
      </c>
      <c r="E56" s="25">
        <f>'[10]для исполнения'!E55</f>
        <v>281.22073450650345</v>
      </c>
      <c r="F56" s="26">
        <f t="shared" si="0"/>
        <v>2.0213096648281983E-14</v>
      </c>
      <c r="G56" s="94"/>
    </row>
    <row r="57" spans="1:7" ht="17.25" hidden="1" customHeight="1" x14ac:dyDescent="0.25">
      <c r="A57" s="23" t="s">
        <v>97</v>
      </c>
      <c r="B57" s="40" t="s">
        <v>98</v>
      </c>
      <c r="C57" s="25" t="s">
        <v>12</v>
      </c>
      <c r="D57" s="25">
        <f>'[10]для исполнения'!D56</f>
        <v>540.12349392511771</v>
      </c>
      <c r="E57" s="25">
        <f>'[10]для исполнения'!E56</f>
        <v>540.12352038036192</v>
      </c>
      <c r="F57" s="26">
        <f t="shared" si="0"/>
        <v>4.8979991627763172E-6</v>
      </c>
      <c r="G57" s="94"/>
    </row>
    <row r="58" spans="1:7" ht="17.25" hidden="1" customHeight="1" x14ac:dyDescent="0.25">
      <c r="A58" s="23" t="s">
        <v>99</v>
      </c>
      <c r="B58" s="40" t="s">
        <v>100</v>
      </c>
      <c r="C58" s="25" t="s">
        <v>12</v>
      </c>
      <c r="D58" s="25">
        <f>'[10]для исполнения'!D57</f>
        <v>665.14180478821368</v>
      </c>
      <c r="E58" s="25">
        <f>'[10]для исполнения'!E57</f>
        <v>665.14180478821368</v>
      </c>
      <c r="F58" s="26">
        <f t="shared" si="0"/>
        <v>0</v>
      </c>
      <c r="G58" s="95"/>
    </row>
    <row r="59" spans="1:7" s="2" customFormat="1" ht="19.5" customHeight="1" x14ac:dyDescent="0.25">
      <c r="A59" s="46" t="s">
        <v>101</v>
      </c>
      <c r="B59" s="47" t="s">
        <v>102</v>
      </c>
      <c r="C59" s="21" t="s">
        <v>12</v>
      </c>
      <c r="D59" s="21">
        <f>D60+D61+D62+D63</f>
        <v>4046.4603831557615</v>
      </c>
      <c r="E59" s="21">
        <f>E60+E61+E62+E63</f>
        <v>4082.3441146024029</v>
      </c>
      <c r="F59" s="22">
        <f t="shared" si="0"/>
        <v>0.88679309937185891</v>
      </c>
      <c r="G59" s="93" t="s">
        <v>13</v>
      </c>
    </row>
    <row r="60" spans="1:7" ht="17.25" customHeight="1" x14ac:dyDescent="0.25">
      <c r="A60" s="23" t="s">
        <v>103</v>
      </c>
      <c r="B60" s="40" t="s">
        <v>104</v>
      </c>
      <c r="C60" s="25" t="s">
        <v>12</v>
      </c>
      <c r="D60" s="25">
        <f>'[10]для исполнения'!D59</f>
        <v>712.70095020331985</v>
      </c>
      <c r="E60" s="25">
        <f>'[10]для исполнения'!E59</f>
        <v>775.29321838544104</v>
      </c>
      <c r="F60" s="26">
        <f t="shared" si="0"/>
        <v>8.7824027966098299</v>
      </c>
      <c r="G60" s="94"/>
    </row>
    <row r="61" spans="1:7" ht="17.25" customHeight="1" x14ac:dyDescent="0.25">
      <c r="A61" s="23" t="s">
        <v>105</v>
      </c>
      <c r="B61" s="40" t="s">
        <v>106</v>
      </c>
      <c r="C61" s="25" t="s">
        <v>12</v>
      </c>
      <c r="D61" s="25">
        <f>'[10]для исполнения'!D60</f>
        <v>2275.3305824953532</v>
      </c>
      <c r="E61" s="25">
        <f>'[10]для исполнения'!E60</f>
        <v>2219.7800202202484</v>
      </c>
      <c r="F61" s="26">
        <f t="shared" si="0"/>
        <v>-2.4414281908074433</v>
      </c>
      <c r="G61" s="95"/>
    </row>
    <row r="62" spans="1:7" ht="20.25" customHeight="1" x14ac:dyDescent="0.25">
      <c r="A62" s="23" t="s">
        <v>107</v>
      </c>
      <c r="B62" s="48" t="s">
        <v>108</v>
      </c>
      <c r="C62" s="25" t="s">
        <v>12</v>
      </c>
      <c r="D62" s="25">
        <f>'[10]для исполнения'!D61</f>
        <v>20.787624542961609</v>
      </c>
      <c r="E62" s="25">
        <f>'[10]для исполнения'!E61</f>
        <v>20.787624542961606</v>
      </c>
      <c r="F62" s="26">
        <f t="shared" si="0"/>
        <v>-1.7090522639843418E-14</v>
      </c>
      <c r="G62" s="44" t="s">
        <v>39</v>
      </c>
    </row>
    <row r="63" spans="1:7" ht="23.4" customHeight="1" x14ac:dyDescent="0.25">
      <c r="A63" s="23" t="s">
        <v>109</v>
      </c>
      <c r="B63" s="24" t="s">
        <v>110</v>
      </c>
      <c r="C63" s="25" t="s">
        <v>12</v>
      </c>
      <c r="D63" s="25">
        <f>D64+D65+D66</f>
        <v>1037.6412259141273</v>
      </c>
      <c r="E63" s="25">
        <f>E64+E65+E66</f>
        <v>1066.483251453752</v>
      </c>
      <c r="F63" s="26">
        <f t="shared" si="0"/>
        <v>2.7795759092181278</v>
      </c>
      <c r="G63" s="93" t="s">
        <v>13</v>
      </c>
    </row>
    <row r="64" spans="1:7" s="31" customFormat="1" ht="17.25" hidden="1" customHeight="1" x14ac:dyDescent="0.25">
      <c r="A64" s="27"/>
      <c r="B64" s="42" t="s">
        <v>111</v>
      </c>
      <c r="C64" s="29" t="s">
        <v>12</v>
      </c>
      <c r="D64" s="29">
        <f>'[10]для исполнения'!D63</f>
        <v>453.79093600129619</v>
      </c>
      <c r="E64" s="29">
        <f>'[10]для исполнения'!E63</f>
        <v>463.49205627565345</v>
      </c>
      <c r="F64" s="30">
        <f t="shared" si="0"/>
        <v>2.1377950736172382</v>
      </c>
      <c r="G64" s="94"/>
    </row>
    <row r="65" spans="1:7" s="31" customFormat="1" ht="17.25" hidden="1" customHeight="1" x14ac:dyDescent="0.25">
      <c r="A65" s="27"/>
      <c r="B65" s="42" t="s">
        <v>112</v>
      </c>
      <c r="C65" s="29" t="s">
        <v>12</v>
      </c>
      <c r="D65" s="29">
        <f>'[10]для исполнения'!D64</f>
        <v>575.37932671283124</v>
      </c>
      <c r="E65" s="29">
        <f>'[10]для исполнения'!E64</f>
        <v>594.52023197809865</v>
      </c>
      <c r="F65" s="30">
        <f t="shared" si="0"/>
        <v>3.3266584975550453</v>
      </c>
      <c r="G65" s="95"/>
    </row>
    <row r="66" spans="1:7" s="31" customFormat="1" ht="17.25" hidden="1" customHeight="1" x14ac:dyDescent="0.25">
      <c r="A66" s="27"/>
      <c r="B66" s="42" t="s">
        <v>113</v>
      </c>
      <c r="C66" s="29" t="s">
        <v>12</v>
      </c>
      <c r="D66" s="29">
        <f>'[10]для исполнения'!D65</f>
        <v>8.4709631999999999</v>
      </c>
      <c r="E66" s="29">
        <f>'[10]для исполнения'!E65</f>
        <v>8.4709631999999999</v>
      </c>
      <c r="F66" s="30">
        <f t="shared" si="0"/>
        <v>0</v>
      </c>
      <c r="G66" s="44" t="s">
        <v>39</v>
      </c>
    </row>
    <row r="67" spans="1:7" s="2" customFormat="1" ht="20.25" customHeight="1" x14ac:dyDescent="0.25">
      <c r="A67" s="19" t="s">
        <v>114</v>
      </c>
      <c r="B67" s="20" t="s">
        <v>115</v>
      </c>
      <c r="C67" s="21" t="s">
        <v>12</v>
      </c>
      <c r="D67" s="21">
        <f>D68+D69+D70+D79+D80+D85+D89+D90+D92+D93</f>
        <v>73231.000844203591</v>
      </c>
      <c r="E67" s="21">
        <f>E68+E69+E70+E79+E80+E85+E89+E90+E92+E93</f>
        <v>88704.145726685543</v>
      </c>
      <c r="F67" s="22">
        <f t="shared" si="0"/>
        <v>21.129227655102696</v>
      </c>
      <c r="G67" s="93" t="s">
        <v>13</v>
      </c>
    </row>
    <row r="68" spans="1:7" ht="17.25" customHeight="1" x14ac:dyDescent="0.25">
      <c r="A68" s="23" t="s">
        <v>116</v>
      </c>
      <c r="B68" s="24" t="s">
        <v>117</v>
      </c>
      <c r="C68" s="25" t="s">
        <v>12</v>
      </c>
      <c r="D68" s="25">
        <f>'[10]для исполнения'!D67</f>
        <v>54.318187369082338</v>
      </c>
      <c r="E68" s="25">
        <f>'[10]для исполнения'!E67</f>
        <v>52.509709785057211</v>
      </c>
      <c r="F68" s="26">
        <f t="shared" si="0"/>
        <v>-3.3294144588015171</v>
      </c>
      <c r="G68" s="94"/>
    </row>
    <row r="69" spans="1:7" ht="17.25" customHeight="1" x14ac:dyDescent="0.25">
      <c r="A69" s="23" t="s">
        <v>118</v>
      </c>
      <c r="B69" s="24" t="s">
        <v>119</v>
      </c>
      <c r="C69" s="25" t="s">
        <v>12</v>
      </c>
      <c r="D69" s="25">
        <f>'[10]для исполнения'!D68</f>
        <v>123.60640495579133</v>
      </c>
      <c r="E69" s="25">
        <f>'[10]для исполнения'!E68</f>
        <v>126.9088564692013</v>
      </c>
      <c r="F69" s="26">
        <f t="shared" si="0"/>
        <v>2.6717478876528342</v>
      </c>
      <c r="G69" s="94"/>
    </row>
    <row r="70" spans="1:7" ht="20.25" customHeight="1" x14ac:dyDescent="0.25">
      <c r="A70" s="23" t="s">
        <v>120</v>
      </c>
      <c r="B70" s="24" t="s">
        <v>121</v>
      </c>
      <c r="C70" s="25" t="s">
        <v>12</v>
      </c>
      <c r="D70" s="25">
        <f>D71+D72+D73+D74+D75+D76+D77+D78</f>
        <v>10728.682344258064</v>
      </c>
      <c r="E70" s="25">
        <f>E71+E72+E73+E74+E75+E76+E77+E78</f>
        <v>10955.990367280419</v>
      </c>
      <c r="F70" s="26">
        <f t="shared" si="0"/>
        <v>2.1186946889522651</v>
      </c>
      <c r="G70" s="94"/>
    </row>
    <row r="71" spans="1:7" s="31" customFormat="1" ht="17.25" hidden="1" customHeight="1" x14ac:dyDescent="0.25">
      <c r="A71" s="27"/>
      <c r="B71" s="28" t="s">
        <v>122</v>
      </c>
      <c r="C71" s="29" t="s">
        <v>12</v>
      </c>
      <c r="D71" s="29">
        <f>'[10]для исполнения'!D70</f>
        <v>3013.8344776975364</v>
      </c>
      <c r="E71" s="29">
        <f>'[10]для исполнения'!E70</f>
        <v>3019.8974608111726</v>
      </c>
      <c r="F71" s="30">
        <f t="shared" ref="F71:F136" si="1">(E71-D71)/D71*100</f>
        <v>0.20117173516005665</v>
      </c>
      <c r="G71" s="94"/>
    </row>
    <row r="72" spans="1:7" s="31" customFormat="1" ht="17.25" hidden="1" customHeight="1" x14ac:dyDescent="0.25">
      <c r="A72" s="27"/>
      <c r="B72" s="28" t="s">
        <v>123</v>
      </c>
      <c r="C72" s="29" t="s">
        <v>12</v>
      </c>
      <c r="D72" s="29">
        <f>'[10]для исполнения'!D71</f>
        <v>692.73212679582218</v>
      </c>
      <c r="E72" s="29">
        <f>'[10]для исполнения'!E71</f>
        <v>703.04583545822106</v>
      </c>
      <c r="F72" s="30">
        <f t="shared" si="1"/>
        <v>1.4888451485719489</v>
      </c>
      <c r="G72" s="94"/>
    </row>
    <row r="73" spans="1:7" s="31" customFormat="1" ht="17.25" hidden="1" customHeight="1" x14ac:dyDescent="0.25">
      <c r="A73" s="27"/>
      <c r="B73" s="28" t="s">
        <v>124</v>
      </c>
      <c r="C73" s="29" t="s">
        <v>12</v>
      </c>
      <c r="D73" s="29">
        <f>'[10]для исполнения'!D72</f>
        <v>2302.0285165657897</v>
      </c>
      <c r="E73" s="29">
        <f>'[10]для исполнения'!E72</f>
        <v>2453.1874583664267</v>
      </c>
      <c r="F73" s="30">
        <f t="shared" si="1"/>
        <v>6.5663366336633739</v>
      </c>
      <c r="G73" s="94"/>
    </row>
    <row r="74" spans="1:7" s="31" customFormat="1" ht="17.25" hidden="1" customHeight="1" x14ac:dyDescent="0.25">
      <c r="A74" s="27"/>
      <c r="B74" s="28" t="s">
        <v>125</v>
      </c>
      <c r="C74" s="29" t="s">
        <v>12</v>
      </c>
      <c r="D74" s="29">
        <f>'[10]для исполнения'!D73</f>
        <v>771.45742290694523</v>
      </c>
      <c r="E74" s="29">
        <f>'[10]для исполнения'!E73</f>
        <v>771.22120264405112</v>
      </c>
      <c r="F74" s="30">
        <f t="shared" si="1"/>
        <v>-3.0620000000000137E-2</v>
      </c>
      <c r="G74" s="94"/>
    </row>
    <row r="75" spans="1:7" s="31" customFormat="1" ht="17.25" hidden="1" customHeight="1" x14ac:dyDescent="0.25">
      <c r="A75" s="27"/>
      <c r="B75" s="28" t="s">
        <v>126</v>
      </c>
      <c r="C75" s="29" t="s">
        <v>12</v>
      </c>
      <c r="D75" s="29">
        <f>'[10]для исполнения'!D74</f>
        <v>2942.8763967087812</v>
      </c>
      <c r="E75" s="29">
        <f>'[10]для исполнения'!E74</f>
        <v>2963.6887032351187</v>
      </c>
      <c r="F75" s="30">
        <f t="shared" si="1"/>
        <v>0.70720967246920041</v>
      </c>
      <c r="G75" s="94"/>
    </row>
    <row r="76" spans="1:7" s="31" customFormat="1" ht="17.25" hidden="1" customHeight="1" x14ac:dyDescent="0.25">
      <c r="A76" s="27"/>
      <c r="B76" s="28" t="s">
        <v>127</v>
      </c>
      <c r="C76" s="29" t="s">
        <v>12</v>
      </c>
      <c r="D76" s="29">
        <f>'[10]для исполнения'!D75</f>
        <v>461.67228123543703</v>
      </c>
      <c r="E76" s="29">
        <f>'[10]для исполнения'!E75</f>
        <v>483.02794184918935</v>
      </c>
      <c r="F76" s="30">
        <f t="shared" si="1"/>
        <v>4.625718606411561</v>
      </c>
      <c r="G76" s="94"/>
    </row>
    <row r="77" spans="1:7" s="31" customFormat="1" ht="17.25" hidden="1" customHeight="1" x14ac:dyDescent="0.25">
      <c r="A77" s="27"/>
      <c r="B77" s="28" t="s">
        <v>128</v>
      </c>
      <c r="C77" s="29" t="s">
        <v>12</v>
      </c>
      <c r="D77" s="29">
        <f>'[10]для исполнения'!D76</f>
        <v>383.11112234775425</v>
      </c>
      <c r="E77" s="29">
        <f>'[10]для исполнения'!E76</f>
        <v>400.95206668421054</v>
      </c>
      <c r="F77" s="30">
        <f t="shared" si="1"/>
        <v>4.6568588839511333</v>
      </c>
      <c r="G77" s="95"/>
    </row>
    <row r="78" spans="1:7" s="31" customFormat="1" ht="17.25" hidden="1" customHeight="1" x14ac:dyDescent="0.25">
      <c r="A78" s="27"/>
      <c r="B78" s="28" t="s">
        <v>129</v>
      </c>
      <c r="C78" s="29" t="s">
        <v>12</v>
      </c>
      <c r="D78" s="29">
        <f>'[10]для исполнения'!D77</f>
        <v>160.97</v>
      </c>
      <c r="E78" s="29">
        <f>'[10]для исполнения'!E77</f>
        <v>160.96969823202826</v>
      </c>
      <c r="F78" s="30">
        <f t="shared" si="1"/>
        <v>-1.8746845482669721E-4</v>
      </c>
      <c r="G78" s="44" t="s">
        <v>39</v>
      </c>
    </row>
    <row r="79" spans="1:7" ht="20.399999999999999" hidden="1" customHeight="1" x14ac:dyDescent="0.25">
      <c r="A79" s="23" t="s">
        <v>130</v>
      </c>
      <c r="B79" s="49" t="s">
        <v>131</v>
      </c>
      <c r="C79" s="25" t="s">
        <v>12</v>
      </c>
      <c r="D79" s="25">
        <f>'[10]для исполнения'!D78</f>
        <v>0</v>
      </c>
      <c r="E79" s="25">
        <f>'[10]для исполнения'!E78</f>
        <v>0</v>
      </c>
      <c r="F79" s="26"/>
      <c r="G79" s="37"/>
    </row>
    <row r="80" spans="1:7" ht="19.2" customHeight="1" x14ac:dyDescent="0.25">
      <c r="A80" s="23" t="s">
        <v>132</v>
      </c>
      <c r="B80" s="24" t="s">
        <v>133</v>
      </c>
      <c r="C80" s="25" t="s">
        <v>12</v>
      </c>
      <c r="D80" s="25">
        <f>D81+D82+D83+D84</f>
        <v>53393.948981763118</v>
      </c>
      <c r="E80" s="25">
        <f>E81+E82+E83+E84</f>
        <v>68493.157631670925</v>
      </c>
      <c r="F80" s="26">
        <f t="shared" si="1"/>
        <v>28.278876048417008</v>
      </c>
      <c r="G80" s="44" t="s">
        <v>13</v>
      </c>
    </row>
    <row r="81" spans="1:10" s="31" customFormat="1" ht="17.25" hidden="1" customHeight="1" x14ac:dyDescent="0.25">
      <c r="A81" s="23"/>
      <c r="B81" s="28" t="s">
        <v>134</v>
      </c>
      <c r="C81" s="29" t="s">
        <v>12</v>
      </c>
      <c r="D81" s="29">
        <f>'[10]для исполнения'!D80</f>
        <v>93.504096423507164</v>
      </c>
      <c r="E81" s="29">
        <f>'[10]для исполнения'!E80</f>
        <v>93.504096423507164</v>
      </c>
      <c r="F81" s="30">
        <f t="shared" si="1"/>
        <v>0</v>
      </c>
      <c r="G81" s="44" t="s">
        <v>39</v>
      </c>
    </row>
    <row r="82" spans="1:10" s="31" customFormat="1" ht="30" hidden="1" customHeight="1" x14ac:dyDescent="0.25">
      <c r="A82" s="23"/>
      <c r="B82" s="28" t="s">
        <v>135</v>
      </c>
      <c r="C82" s="29" t="s">
        <v>12</v>
      </c>
      <c r="D82" s="29">
        <f>'[10]для исполнения'!D81</f>
        <v>168.0348853396145</v>
      </c>
      <c r="E82" s="29">
        <f>'[10]для исполнения'!E81</f>
        <v>162.11353524741719</v>
      </c>
      <c r="F82" s="30">
        <f t="shared" si="1"/>
        <v>-3.5238814132135134</v>
      </c>
      <c r="G82" s="97" t="s">
        <v>13</v>
      </c>
    </row>
    <row r="83" spans="1:10" s="31" customFormat="1" ht="17.25" hidden="1" customHeight="1" x14ac:dyDescent="0.25">
      <c r="A83" s="27"/>
      <c r="B83" s="42" t="s">
        <v>136</v>
      </c>
      <c r="C83" s="29" t="s">
        <v>12</v>
      </c>
      <c r="D83" s="29">
        <f>'[10]для исполнения'!D82</f>
        <v>6346.89</v>
      </c>
      <c r="E83" s="29">
        <f>'[10]для исполнения'!E82</f>
        <v>7985.91</v>
      </c>
      <c r="F83" s="30">
        <f t="shared" si="1"/>
        <v>25.823986235778456</v>
      </c>
      <c r="G83" s="98"/>
    </row>
    <row r="84" spans="1:10" s="31" customFormat="1" ht="17.25" hidden="1" customHeight="1" x14ac:dyDescent="0.25">
      <c r="A84" s="27"/>
      <c r="B84" s="42" t="s">
        <v>137</v>
      </c>
      <c r="C84" s="29" t="s">
        <v>12</v>
      </c>
      <c r="D84" s="29">
        <f>'[10]для исполнения'!D83</f>
        <v>46785.52</v>
      </c>
      <c r="E84" s="29">
        <f>'[10]для исполнения'!E83</f>
        <v>60251.63</v>
      </c>
      <c r="F84" s="30">
        <f t="shared" si="1"/>
        <v>28.782644715715467</v>
      </c>
      <c r="G84" s="98"/>
    </row>
    <row r="85" spans="1:10" ht="20.399999999999999" customHeight="1" x14ac:dyDescent="0.25">
      <c r="A85" s="23" t="s">
        <v>138</v>
      </c>
      <c r="B85" s="24" t="s">
        <v>139</v>
      </c>
      <c r="C85" s="25" t="s">
        <v>12</v>
      </c>
      <c r="D85" s="25">
        <f>D86+D87+D88</f>
        <v>3367.7593316055136</v>
      </c>
      <c r="E85" s="25">
        <f>E86+E87+E88</f>
        <v>3378.2595604947414</v>
      </c>
      <c r="F85" s="26">
        <f t="shared" si="1"/>
        <v>0.31178679517523827</v>
      </c>
      <c r="G85" s="98"/>
    </row>
    <row r="86" spans="1:10" s="31" customFormat="1" ht="17.25" hidden="1" customHeight="1" x14ac:dyDescent="0.25">
      <c r="A86" s="27"/>
      <c r="B86" s="50" t="s">
        <v>140</v>
      </c>
      <c r="C86" s="29" t="s">
        <v>12</v>
      </c>
      <c r="D86" s="29">
        <f>'[10]для исполнения'!D85</f>
        <v>1071.7199136588681</v>
      </c>
      <c r="E86" s="29">
        <f>'[10]для исполнения'!E85</f>
        <v>1082.2203063624891</v>
      </c>
      <c r="F86" s="30">
        <f t="shared" si="1"/>
        <v>0.97977023378920391</v>
      </c>
      <c r="G86" s="99"/>
    </row>
    <row r="87" spans="1:10" s="31" customFormat="1" ht="39.75" hidden="1" customHeight="1" x14ac:dyDescent="0.25">
      <c r="A87" s="27"/>
      <c r="B87" s="51" t="s">
        <v>141</v>
      </c>
      <c r="C87" s="29" t="s">
        <v>12</v>
      </c>
      <c r="D87" s="29">
        <f>'[10]для исполнения'!D86</f>
        <v>2068.7883992550724</v>
      </c>
      <c r="E87" s="29">
        <f>'[10]для исполнения'!E86</f>
        <v>2068.7882415218592</v>
      </c>
      <c r="F87" s="30">
        <f t="shared" si="1"/>
        <v>-7.6244246756659069E-6</v>
      </c>
      <c r="G87" s="93" t="s">
        <v>39</v>
      </c>
    </row>
    <row r="88" spans="1:10" s="31" customFormat="1" ht="22.5" hidden="1" customHeight="1" x14ac:dyDescent="0.25">
      <c r="A88" s="27"/>
      <c r="B88" s="51" t="s">
        <v>142</v>
      </c>
      <c r="C88" s="29" t="s">
        <v>12</v>
      </c>
      <c r="D88" s="29">
        <f>'[10]для исполнения'!D87</f>
        <v>227.25101869157319</v>
      </c>
      <c r="E88" s="29">
        <f>'[10]для исполнения'!E87</f>
        <v>227.25101261039288</v>
      </c>
      <c r="F88" s="30">
        <f t="shared" si="1"/>
        <v>-2.6759749424468127E-6</v>
      </c>
      <c r="G88" s="95"/>
    </row>
    <row r="89" spans="1:10" ht="17.25" customHeight="1" x14ac:dyDescent="0.25">
      <c r="A89" s="23" t="s">
        <v>143</v>
      </c>
      <c r="B89" s="52" t="s">
        <v>144</v>
      </c>
      <c r="C89" s="25" t="s">
        <v>12</v>
      </c>
      <c r="D89" s="25">
        <f>'[10]для исполнения'!D88</f>
        <v>203.32084991927547</v>
      </c>
      <c r="E89" s="25">
        <f>'[10]для исполнения'!E88</f>
        <v>203.8925652625696</v>
      </c>
      <c r="F89" s="26">
        <f t="shared" si="1"/>
        <v>0.2811887435652165</v>
      </c>
      <c r="G89" s="93" t="s">
        <v>13</v>
      </c>
    </row>
    <row r="90" spans="1:10" ht="19.8" customHeight="1" x14ac:dyDescent="0.25">
      <c r="A90" s="23" t="s">
        <v>145</v>
      </c>
      <c r="B90" s="24" t="s">
        <v>146</v>
      </c>
      <c r="C90" s="25" t="s">
        <v>12</v>
      </c>
      <c r="D90" s="25">
        <f>D91</f>
        <v>314.56691468772652</v>
      </c>
      <c r="E90" s="25">
        <f>E91</f>
        <v>337.5186561667611</v>
      </c>
      <c r="F90" s="26">
        <f t="shared" si="1"/>
        <v>7.2962986275333455</v>
      </c>
      <c r="G90" s="94"/>
    </row>
    <row r="91" spans="1:10" s="31" customFormat="1" ht="17.25" hidden="1" customHeight="1" x14ac:dyDescent="0.25">
      <c r="A91" s="27"/>
      <c r="B91" s="28" t="s">
        <v>147</v>
      </c>
      <c r="C91" s="29" t="s">
        <v>12</v>
      </c>
      <c r="D91" s="29">
        <f>'[10]для исполнения'!D90</f>
        <v>314.56691468772652</v>
      </c>
      <c r="E91" s="29">
        <f>'[10]для исполнения'!E90</f>
        <v>337.5186561667611</v>
      </c>
      <c r="F91" s="30">
        <f t="shared" si="1"/>
        <v>7.2962986275333455</v>
      </c>
      <c r="G91" s="95"/>
    </row>
    <row r="92" spans="1:10" ht="17.25" customHeight="1" x14ac:dyDescent="0.25">
      <c r="A92" s="23" t="s">
        <v>148</v>
      </c>
      <c r="B92" s="24" t="s">
        <v>149</v>
      </c>
      <c r="C92" s="25" t="s">
        <v>12</v>
      </c>
      <c r="D92" s="25">
        <f>'[10]для исполнения'!D91</f>
        <v>3270.6438773438827</v>
      </c>
      <c r="E92" s="25">
        <f>'[10]для исполнения'!E91</f>
        <v>3270.6438108298562</v>
      </c>
      <c r="F92" s="26">
        <f t="shared" si="1"/>
        <v>-2.0336676492983063E-6</v>
      </c>
      <c r="G92" s="44" t="s">
        <v>39</v>
      </c>
    </row>
    <row r="93" spans="1:10" ht="17.399999999999999" customHeight="1" x14ac:dyDescent="0.25">
      <c r="A93" s="23" t="s">
        <v>150</v>
      </c>
      <c r="B93" s="24" t="s">
        <v>151</v>
      </c>
      <c r="C93" s="25" t="s">
        <v>12</v>
      </c>
      <c r="D93" s="25">
        <f>'[10]для исполнения'!D92</f>
        <v>1774.1539523011277</v>
      </c>
      <c r="E93" s="25">
        <f>'[10]для исполнения'!E92</f>
        <v>1885.2645687259985</v>
      </c>
      <c r="F93" s="26">
        <f t="shared" si="1"/>
        <v>6.2627381508102626</v>
      </c>
      <c r="G93" s="93" t="s">
        <v>13</v>
      </c>
    </row>
    <row r="94" spans="1:10" s="2" customFormat="1" ht="19.2" customHeight="1" x14ac:dyDescent="0.25">
      <c r="A94" s="19" t="s">
        <v>152</v>
      </c>
      <c r="B94" s="20" t="s">
        <v>153</v>
      </c>
      <c r="C94" s="21" t="s">
        <v>12</v>
      </c>
      <c r="D94" s="21">
        <f>D95+D132</f>
        <v>51979.568727447746</v>
      </c>
      <c r="E94" s="21">
        <f>E95+E132</f>
        <v>52642.45033445055</v>
      </c>
      <c r="F94" s="22">
        <f t="shared" si="1"/>
        <v>1.2752733876623537</v>
      </c>
      <c r="G94" s="94"/>
    </row>
    <row r="95" spans="1:10" s="2" customFormat="1" ht="21" customHeight="1" x14ac:dyDescent="0.25">
      <c r="A95" s="19" t="s">
        <v>154</v>
      </c>
      <c r="B95" s="20" t="s">
        <v>155</v>
      </c>
      <c r="C95" s="21" t="s">
        <v>12</v>
      </c>
      <c r="D95" s="21">
        <f>D96+D97+D98+D99+D100+D103+D104+D105+D106+D107+D108+D115+D116</f>
        <v>32912.972819887858</v>
      </c>
      <c r="E95" s="21">
        <f>E96+E97+E98+E99+E100+E103+E104+E105+E106+E107+E108+E115+E116</f>
        <v>33528.417651806922</v>
      </c>
      <c r="F95" s="22">
        <f t="shared" si="1"/>
        <v>1.8699156569265512</v>
      </c>
      <c r="G95" s="94"/>
      <c r="H95" s="53"/>
      <c r="I95" s="53"/>
      <c r="J95" s="53"/>
    </row>
    <row r="96" spans="1:10" ht="21" customHeight="1" x14ac:dyDescent="0.25">
      <c r="A96" s="23" t="s">
        <v>156</v>
      </c>
      <c r="B96" s="24" t="s">
        <v>157</v>
      </c>
      <c r="C96" s="25" t="s">
        <v>12</v>
      </c>
      <c r="D96" s="25">
        <f>'[10]для исполнения'!D95</f>
        <v>16158.32</v>
      </c>
      <c r="E96" s="25">
        <f>'[10]для исполнения'!E95</f>
        <v>16170.84424750564</v>
      </c>
      <c r="F96" s="26">
        <f t="shared" si="1"/>
        <v>7.7509589521931946E-2</v>
      </c>
      <c r="G96" s="94"/>
    </row>
    <row r="97" spans="1:10" ht="19.5" customHeight="1" x14ac:dyDescent="0.25">
      <c r="A97" s="96" t="s">
        <v>158</v>
      </c>
      <c r="B97" s="24" t="s">
        <v>33</v>
      </c>
      <c r="C97" s="25" t="s">
        <v>12</v>
      </c>
      <c r="D97" s="25">
        <f>'[10]для исполнения'!D96</f>
        <v>821.91195859162815</v>
      </c>
      <c r="E97" s="25">
        <f>'[10]для исполнения'!E96</f>
        <v>835.52779209315179</v>
      </c>
      <c r="F97" s="26">
        <f t="shared" si="1"/>
        <v>1.6566048661531576</v>
      </c>
      <c r="G97" s="94"/>
    </row>
    <row r="98" spans="1:10" ht="19.5" customHeight="1" x14ac:dyDescent="0.25">
      <c r="A98" s="96"/>
      <c r="B98" s="24" t="s">
        <v>34</v>
      </c>
      <c r="C98" s="25" t="s">
        <v>12</v>
      </c>
      <c r="D98" s="25">
        <f>'[10]для исполнения'!D97</f>
        <v>493.397332996812</v>
      </c>
      <c r="E98" s="25">
        <f>'[10]для исполнения'!E97</f>
        <v>493.71389363797255</v>
      </c>
      <c r="F98" s="26">
        <f t="shared" si="1"/>
        <v>6.4159374198035024E-2</v>
      </c>
      <c r="G98" s="94"/>
    </row>
    <row r="99" spans="1:10" ht="19.5" customHeight="1" x14ac:dyDescent="0.25">
      <c r="A99" s="23" t="s">
        <v>159</v>
      </c>
      <c r="B99" s="24" t="s">
        <v>36</v>
      </c>
      <c r="C99" s="25" t="s">
        <v>12</v>
      </c>
      <c r="D99" s="25">
        <f>'[10]для исполнения'!D98</f>
        <v>323.16785286936306</v>
      </c>
      <c r="E99" s="25">
        <f>'[10]для исполнения'!E98</f>
        <v>329.47100749995298</v>
      </c>
      <c r="F99" s="26">
        <f t="shared" si="1"/>
        <v>1.9504274867147429</v>
      </c>
      <c r="G99" s="95"/>
      <c r="H99" s="38"/>
      <c r="I99" s="38"/>
      <c r="J99" s="38"/>
    </row>
    <row r="100" spans="1:10" ht="18.75" customHeight="1" x14ac:dyDescent="0.25">
      <c r="A100" s="23" t="s">
        <v>160</v>
      </c>
      <c r="B100" s="24" t="s">
        <v>161</v>
      </c>
      <c r="C100" s="25" t="s">
        <v>12</v>
      </c>
      <c r="D100" s="25">
        <f>D101+D102</f>
        <v>593.83000000000004</v>
      </c>
      <c r="E100" s="25">
        <f>E101+E102</f>
        <v>593.83000000000004</v>
      </c>
      <c r="F100" s="26">
        <f t="shared" si="1"/>
        <v>0</v>
      </c>
      <c r="G100" s="93" t="s">
        <v>39</v>
      </c>
    </row>
    <row r="101" spans="1:10" s="31" customFormat="1" ht="17.25" hidden="1" customHeight="1" x14ac:dyDescent="0.25">
      <c r="A101" s="27"/>
      <c r="B101" s="28" t="s">
        <v>38</v>
      </c>
      <c r="C101" s="29" t="s">
        <v>12</v>
      </c>
      <c r="D101" s="29">
        <f>'[10]для исполнения'!D100</f>
        <v>593.83000000000004</v>
      </c>
      <c r="E101" s="29">
        <f>'[10]для исполнения'!E100</f>
        <v>593.83000000000004</v>
      </c>
      <c r="F101" s="30">
        <f t="shared" si="1"/>
        <v>0</v>
      </c>
      <c r="G101" s="94"/>
    </row>
    <row r="102" spans="1:10" s="31" customFormat="1" ht="17.25" hidden="1" customHeight="1" x14ac:dyDescent="0.25">
      <c r="A102" s="27"/>
      <c r="B102" s="28" t="s">
        <v>43</v>
      </c>
      <c r="C102" s="29" t="s">
        <v>12</v>
      </c>
      <c r="D102" s="29">
        <f>'[10]для исполнения'!D101</f>
        <v>0</v>
      </c>
      <c r="E102" s="29">
        <f>'[10]для исполнения'!E101</f>
        <v>0</v>
      </c>
      <c r="F102" s="30"/>
      <c r="G102" s="94"/>
    </row>
    <row r="103" spans="1:10" ht="17.25" hidden="1" customHeight="1" x14ac:dyDescent="0.25">
      <c r="A103" s="23"/>
      <c r="B103" s="24"/>
      <c r="C103" s="25"/>
      <c r="D103" s="25"/>
      <c r="E103" s="25"/>
      <c r="F103" s="26"/>
      <c r="G103" s="94"/>
    </row>
    <row r="104" spans="1:10" ht="17.25" customHeight="1" x14ac:dyDescent="0.25">
      <c r="A104" s="23" t="s">
        <v>162</v>
      </c>
      <c r="B104" s="24" t="s">
        <v>119</v>
      </c>
      <c r="C104" s="25" t="s">
        <v>12</v>
      </c>
      <c r="D104" s="25">
        <f>'[10]для исполнения'!D103</f>
        <v>205.71853747714806</v>
      </c>
      <c r="E104" s="25">
        <f>'[10]для исполнения'!E103</f>
        <v>205.71853747714806</v>
      </c>
      <c r="F104" s="26">
        <f t="shared" si="1"/>
        <v>0</v>
      </c>
      <c r="G104" s="95"/>
    </row>
    <row r="105" spans="1:10" ht="17.25" customHeight="1" x14ac:dyDescent="0.25">
      <c r="A105" s="23" t="s">
        <v>163</v>
      </c>
      <c r="B105" s="54" t="s">
        <v>164</v>
      </c>
      <c r="C105" s="25" t="s">
        <v>12</v>
      </c>
      <c r="D105" s="25">
        <f>'[10]для исполнения'!D104</f>
        <v>102.0303310317575</v>
      </c>
      <c r="E105" s="25">
        <f>'[10]для исполнения'!E104</f>
        <v>122.17104394294252</v>
      </c>
      <c r="F105" s="26">
        <f t="shared" si="1"/>
        <v>19.739927046709386</v>
      </c>
      <c r="G105" s="93" t="s">
        <v>13</v>
      </c>
    </row>
    <row r="106" spans="1:10" ht="18.600000000000001" customHeight="1" x14ac:dyDescent="0.25">
      <c r="A106" s="23" t="s">
        <v>165</v>
      </c>
      <c r="B106" s="24" t="s">
        <v>117</v>
      </c>
      <c r="C106" s="25" t="s">
        <v>12</v>
      </c>
      <c r="D106" s="25">
        <f>'[10]для исполнения'!D105</f>
        <v>393.93855955909197</v>
      </c>
      <c r="E106" s="25">
        <f>'[10]для исполнения'!E105</f>
        <v>396.58491892677432</v>
      </c>
      <c r="F106" s="26">
        <f t="shared" si="1"/>
        <v>0.67176957001727289</v>
      </c>
      <c r="G106" s="94"/>
    </row>
    <row r="107" spans="1:10" ht="17.25" customHeight="1" x14ac:dyDescent="0.25">
      <c r="A107" s="23" t="s">
        <v>166</v>
      </c>
      <c r="B107" s="24" t="s">
        <v>167</v>
      </c>
      <c r="C107" s="25" t="s">
        <v>12</v>
      </c>
      <c r="D107" s="25">
        <f>'[10]для исполнения'!D106</f>
        <v>563.83954498143169</v>
      </c>
      <c r="E107" s="25">
        <f>'[10]для исполнения'!E106</f>
        <v>604.80477326626556</v>
      </c>
      <c r="F107" s="26">
        <f t="shared" si="1"/>
        <v>7.2654053177811306</v>
      </c>
      <c r="G107" s="94"/>
    </row>
    <row r="108" spans="1:10" ht="20.25" customHeight="1" x14ac:dyDescent="0.25">
      <c r="A108" s="23" t="s">
        <v>168</v>
      </c>
      <c r="B108" s="24" t="s">
        <v>169</v>
      </c>
      <c r="C108" s="25" t="s">
        <v>12</v>
      </c>
      <c r="D108" s="25">
        <f>D109+D110+D111+D112+D113</f>
        <v>151.15968087447953</v>
      </c>
      <c r="E108" s="25">
        <f>E109+E110+E111+E112+E113</f>
        <v>164.19804838846824</v>
      </c>
      <c r="F108" s="26">
        <f t="shared" si="1"/>
        <v>8.625559037013014</v>
      </c>
      <c r="G108" s="94"/>
    </row>
    <row r="109" spans="1:10" s="31" customFormat="1" ht="17.25" hidden="1" customHeight="1" x14ac:dyDescent="0.25">
      <c r="A109" s="27"/>
      <c r="B109" s="28" t="s">
        <v>170</v>
      </c>
      <c r="C109" s="29" t="s">
        <v>12</v>
      </c>
      <c r="D109" s="29">
        <f>'[10]для исполнения'!D108</f>
        <v>10.970178821879383</v>
      </c>
      <c r="E109" s="29">
        <f>'[10]для исполнения'!E108</f>
        <v>11.497545582047691</v>
      </c>
      <c r="F109" s="30">
        <f t="shared" si="1"/>
        <v>4.8072758770030743</v>
      </c>
      <c r="G109" s="95"/>
    </row>
    <row r="110" spans="1:10" s="31" customFormat="1" ht="17.25" hidden="1" customHeight="1" x14ac:dyDescent="0.25">
      <c r="A110" s="27"/>
      <c r="B110" s="28" t="s">
        <v>171</v>
      </c>
      <c r="C110" s="29" t="s">
        <v>12</v>
      </c>
      <c r="D110" s="29">
        <f>'[10]для исполнения'!D109</f>
        <v>9.32</v>
      </c>
      <c r="E110" s="29">
        <f>'[10]для исполнения'!E109</f>
        <v>9.3200276722090258</v>
      </c>
      <c r="F110" s="30">
        <f t="shared" si="1"/>
        <v>2.9691211400808187E-4</v>
      </c>
      <c r="G110" s="44" t="s">
        <v>39</v>
      </c>
    </row>
    <row r="111" spans="1:10" s="31" customFormat="1" ht="17.25" hidden="1" customHeight="1" x14ac:dyDescent="0.25">
      <c r="A111" s="27"/>
      <c r="B111" s="50" t="s">
        <v>172</v>
      </c>
      <c r="C111" s="29" t="s">
        <v>12</v>
      </c>
      <c r="D111" s="29">
        <f>'[10]для исполнения'!D110</f>
        <v>2.7332495999999997</v>
      </c>
      <c r="E111" s="29">
        <f>'[10]для исполнения'!E110</f>
        <v>2.8422719999999995</v>
      </c>
      <c r="F111" s="30">
        <f t="shared" si="1"/>
        <v>3.9887465820904087</v>
      </c>
      <c r="G111" s="93" t="s">
        <v>13</v>
      </c>
    </row>
    <row r="112" spans="1:10" s="31" customFormat="1" ht="17.25" hidden="1" customHeight="1" x14ac:dyDescent="0.25">
      <c r="A112" s="27"/>
      <c r="B112" s="50" t="s">
        <v>173</v>
      </c>
      <c r="C112" s="29" t="s">
        <v>12</v>
      </c>
      <c r="D112" s="29">
        <f>'[10]для исполнения'!D111</f>
        <v>99.685848695235805</v>
      </c>
      <c r="E112" s="29">
        <f>'[10]для исполнения'!E111</f>
        <v>109.55846301173091</v>
      </c>
      <c r="F112" s="30">
        <f t="shared" si="1"/>
        <v>9.9037270040987622</v>
      </c>
      <c r="G112" s="94"/>
    </row>
    <row r="113" spans="1:7" s="31" customFormat="1" ht="17.25" hidden="1" customHeight="1" x14ac:dyDescent="0.25">
      <c r="A113" s="27"/>
      <c r="B113" s="50" t="s">
        <v>174</v>
      </c>
      <c r="C113" s="29"/>
      <c r="D113" s="29">
        <f>'[10]для исполнения'!D112</f>
        <v>28.450403757364349</v>
      </c>
      <c r="E113" s="29">
        <f>'[10]для исполнения'!E112</f>
        <v>30.979740122480621</v>
      </c>
      <c r="F113" s="30">
        <f t="shared" si="1"/>
        <v>8.8903355702344182</v>
      </c>
      <c r="G113" s="94"/>
    </row>
    <row r="114" spans="1:7" ht="17.25" hidden="1" customHeight="1" x14ac:dyDescent="0.25">
      <c r="A114" s="23"/>
      <c r="B114" s="24"/>
      <c r="C114" s="25"/>
      <c r="D114" s="25"/>
      <c r="E114" s="25"/>
      <c r="F114" s="30"/>
      <c r="G114" s="94"/>
    </row>
    <row r="115" spans="1:7" ht="35.4" customHeight="1" x14ac:dyDescent="0.25">
      <c r="A115" s="23" t="s">
        <v>175</v>
      </c>
      <c r="B115" s="49" t="s">
        <v>176</v>
      </c>
      <c r="C115" s="25" t="s">
        <v>12</v>
      </c>
      <c r="D115" s="25">
        <f>'[10]для исполнения'!D114</f>
        <v>7478.8246257390401</v>
      </c>
      <c r="E115" s="25">
        <f>'[10]для исполнения'!E114</f>
        <v>7945.9478753405392</v>
      </c>
      <c r="F115" s="26">
        <f t="shared" si="1"/>
        <v>6.2459446902104494</v>
      </c>
      <c r="G115" s="94"/>
    </row>
    <row r="116" spans="1:7" ht="22.5" customHeight="1" x14ac:dyDescent="0.25">
      <c r="A116" s="23" t="s">
        <v>177</v>
      </c>
      <c r="B116" s="24" t="s">
        <v>178</v>
      </c>
      <c r="C116" s="25" t="s">
        <v>12</v>
      </c>
      <c r="D116" s="25">
        <f>D117+D118+D119+D120+D121+D122+D126+D127+D128+D129+D130+D131</f>
        <v>5626.8343957671068</v>
      </c>
      <c r="E116" s="25">
        <f>E117+E118+E119+E120+E121+E122+E126+E127+E128+E129+E130+E131</f>
        <v>5665.6055137280655</v>
      </c>
      <c r="F116" s="26">
        <f t="shared" si="1"/>
        <v>0.68903961328815722</v>
      </c>
      <c r="G116" s="94"/>
    </row>
    <row r="117" spans="1:7" ht="17.25" hidden="1" customHeight="1" x14ac:dyDescent="0.25">
      <c r="A117" s="23"/>
      <c r="B117" s="24" t="s">
        <v>179</v>
      </c>
      <c r="C117" s="25" t="s">
        <v>12</v>
      </c>
      <c r="D117" s="25">
        <f>'[10]для исполнения'!D116</f>
        <v>119.52467919303797</v>
      </c>
      <c r="E117" s="25">
        <f>'[10]для исполнения'!E116</f>
        <v>119.63394263844938</v>
      </c>
      <c r="F117" s="26">
        <f t="shared" si="1"/>
        <v>9.14149664731157E-2</v>
      </c>
      <c r="G117" s="94"/>
    </row>
    <row r="118" spans="1:7" ht="17.25" hidden="1" customHeight="1" x14ac:dyDescent="0.25">
      <c r="A118" s="23"/>
      <c r="B118" s="24" t="s">
        <v>180</v>
      </c>
      <c r="C118" s="25" t="s">
        <v>12</v>
      </c>
      <c r="D118" s="25">
        <f>'[10]для исполнения'!D117</f>
        <v>51.459695112118617</v>
      </c>
      <c r="E118" s="25">
        <f>'[10]для исполнения'!E117</f>
        <v>54.008871306212484</v>
      </c>
      <c r="F118" s="26">
        <f t="shared" si="1"/>
        <v>4.9537335744796192</v>
      </c>
      <c r="G118" s="94"/>
    </row>
    <row r="119" spans="1:7" ht="17.25" hidden="1" customHeight="1" x14ac:dyDescent="0.25">
      <c r="A119" s="23"/>
      <c r="B119" s="24" t="s">
        <v>181</v>
      </c>
      <c r="C119" s="25" t="s">
        <v>12</v>
      </c>
      <c r="D119" s="25">
        <f>'[10]для исполнения'!D118</f>
        <v>157.96121642353216</v>
      </c>
      <c r="E119" s="25">
        <f>'[10]для исполнения'!E118</f>
        <v>150.74843507842488</v>
      </c>
      <c r="F119" s="26">
        <f t="shared" si="1"/>
        <v>-4.5661723228112399</v>
      </c>
      <c r="G119" s="94"/>
    </row>
    <row r="120" spans="1:7" ht="17.25" hidden="1" customHeight="1" x14ac:dyDescent="0.25">
      <c r="A120" s="23"/>
      <c r="B120" s="45" t="s">
        <v>182</v>
      </c>
      <c r="C120" s="25" t="s">
        <v>12</v>
      </c>
      <c r="D120" s="25">
        <f>'[10]для исполнения'!D119</f>
        <v>49.288585999999995</v>
      </c>
      <c r="E120" s="25">
        <f>'[10]для исполнения'!E119</f>
        <v>51.817873568263778</v>
      </c>
      <c r="F120" s="26">
        <f t="shared" si="1"/>
        <v>5.1315888190904548</v>
      </c>
      <c r="G120" s="94"/>
    </row>
    <row r="121" spans="1:7" ht="17.25" hidden="1" customHeight="1" x14ac:dyDescent="0.25">
      <c r="A121" s="23"/>
      <c r="B121" s="24" t="s">
        <v>151</v>
      </c>
      <c r="C121" s="25" t="s">
        <v>12</v>
      </c>
      <c r="D121" s="25">
        <f>'[10]для исполнения'!D120</f>
        <v>825.64907834402402</v>
      </c>
      <c r="E121" s="25">
        <f>'[10]для исполнения'!E120</f>
        <v>846.75193018668267</v>
      </c>
      <c r="F121" s="26">
        <f t="shared" si="1"/>
        <v>2.555910543130977</v>
      </c>
      <c r="G121" s="94"/>
    </row>
    <row r="122" spans="1:7" ht="21.75" hidden="1" customHeight="1" x14ac:dyDescent="0.25">
      <c r="A122" s="23"/>
      <c r="B122" s="24" t="s">
        <v>183</v>
      </c>
      <c r="C122" s="25" t="s">
        <v>12</v>
      </c>
      <c r="D122" s="25">
        <f>D123+D124+D125</f>
        <v>1743.1069152833807</v>
      </c>
      <c r="E122" s="25">
        <f>E123+E124+E125</f>
        <v>1762.1631888006712</v>
      </c>
      <c r="F122" s="26">
        <f t="shared" si="1"/>
        <v>1.0932360688955487</v>
      </c>
      <c r="G122" s="94"/>
    </row>
    <row r="123" spans="1:7" s="31" customFormat="1" ht="17.25" hidden="1" customHeight="1" x14ac:dyDescent="0.25">
      <c r="A123" s="27"/>
      <c r="B123" s="28" t="s">
        <v>184</v>
      </c>
      <c r="C123" s="29" t="s">
        <v>12</v>
      </c>
      <c r="D123" s="29">
        <f>'[10]для исполнения'!D122</f>
        <v>1373.4669152833806</v>
      </c>
      <c r="E123" s="29">
        <f>'[10]для исполнения'!E122</f>
        <v>1394.2281356656965</v>
      </c>
      <c r="F123" s="30">
        <f t="shared" si="1"/>
        <v>1.5115923180452009</v>
      </c>
      <c r="G123" s="94"/>
    </row>
    <row r="124" spans="1:7" s="31" customFormat="1" ht="17.25" hidden="1" customHeight="1" x14ac:dyDescent="0.25">
      <c r="A124" s="27"/>
      <c r="B124" s="28" t="s">
        <v>185</v>
      </c>
      <c r="C124" s="29" t="s">
        <v>12</v>
      </c>
      <c r="D124" s="29">
        <f>'[10]для исполнения'!D123</f>
        <v>88.18</v>
      </c>
      <c r="E124" s="29">
        <f>'[10]для исполнения'!E123</f>
        <v>83.885505720905186</v>
      </c>
      <c r="F124" s="30">
        <f t="shared" si="1"/>
        <v>-4.8701454741379226</v>
      </c>
      <c r="G124" s="94"/>
    </row>
    <row r="125" spans="1:7" s="31" customFormat="1" ht="17.25" hidden="1" customHeight="1" x14ac:dyDescent="0.25">
      <c r="A125" s="27"/>
      <c r="B125" s="28" t="s">
        <v>186</v>
      </c>
      <c r="C125" s="29" t="s">
        <v>12</v>
      </c>
      <c r="D125" s="29">
        <f>'[10]для исполнения'!D124</f>
        <v>281.45999999999998</v>
      </c>
      <c r="E125" s="29">
        <f>'[10]для исполнения'!E124</f>
        <v>284.04954741406931</v>
      </c>
      <c r="F125" s="30">
        <f t="shared" si="1"/>
        <v>0.92004100549610246</v>
      </c>
      <c r="G125" s="95"/>
    </row>
    <row r="126" spans="1:7" ht="17.25" hidden="1" customHeight="1" x14ac:dyDescent="0.25">
      <c r="A126" s="23"/>
      <c r="B126" s="24" t="s">
        <v>187</v>
      </c>
      <c r="C126" s="25" t="s">
        <v>12</v>
      </c>
      <c r="D126" s="25">
        <f>'[10]для исполнения'!D125</f>
        <v>731.37300773125719</v>
      </c>
      <c r="E126" s="25">
        <f>'[10]для исполнения'!E125</f>
        <v>731.3730001296417</v>
      </c>
      <c r="F126" s="26">
        <f t="shared" si="1"/>
        <v>-1.039362324444225E-6</v>
      </c>
      <c r="G126" s="93" t="s">
        <v>39</v>
      </c>
    </row>
    <row r="127" spans="1:7" ht="17.25" hidden="1" customHeight="1" x14ac:dyDescent="0.25">
      <c r="A127" s="23"/>
      <c r="B127" s="41"/>
      <c r="C127" s="25"/>
      <c r="D127" s="25"/>
      <c r="E127" s="25"/>
      <c r="F127" s="26"/>
      <c r="G127" s="94"/>
    </row>
    <row r="128" spans="1:7" ht="17.25" hidden="1" customHeight="1" x14ac:dyDescent="0.25">
      <c r="A128" s="23"/>
      <c r="B128" s="24" t="s">
        <v>188</v>
      </c>
      <c r="C128" s="25" t="s">
        <v>12</v>
      </c>
      <c r="D128" s="25">
        <f>'[10]для исполнения'!D127</f>
        <v>620.74146660133908</v>
      </c>
      <c r="E128" s="25">
        <f>'[10]для исполнения'!E127</f>
        <v>620.74144797909514</v>
      </c>
      <c r="F128" s="26">
        <f t="shared" si="1"/>
        <v>-2.9999999910438273E-6</v>
      </c>
      <c r="G128" s="94"/>
    </row>
    <row r="129" spans="1:10" ht="30" hidden="1" customHeight="1" x14ac:dyDescent="0.25">
      <c r="A129" s="23"/>
      <c r="B129" s="24" t="s">
        <v>189</v>
      </c>
      <c r="C129" s="25" t="s">
        <v>12</v>
      </c>
      <c r="D129" s="25">
        <f>'[10]для исполнения'!D128</f>
        <v>1088.26</v>
      </c>
      <c r="E129" s="25">
        <f>'[10]для исполнения'!E128</f>
        <v>1088.2599515063746</v>
      </c>
      <c r="F129" s="26">
        <f t="shared" si="1"/>
        <v>-4.4560698178481981E-6</v>
      </c>
      <c r="G129" s="94"/>
    </row>
    <row r="130" spans="1:10" ht="17.25" hidden="1" customHeight="1" x14ac:dyDescent="0.25">
      <c r="A130" s="23"/>
      <c r="B130" s="24" t="s">
        <v>78</v>
      </c>
      <c r="C130" s="25" t="s">
        <v>12</v>
      </c>
      <c r="D130" s="25">
        <f>'[10]для исполнения'!D129</f>
        <v>227.99475107841707</v>
      </c>
      <c r="E130" s="25">
        <f>'[10]для исполнения'!E129</f>
        <v>227.99478908704441</v>
      </c>
      <c r="F130" s="26">
        <f t="shared" si="1"/>
        <v>1.6670834377808E-5</v>
      </c>
      <c r="G130" s="95"/>
    </row>
    <row r="131" spans="1:10" ht="17.25" hidden="1" customHeight="1" x14ac:dyDescent="0.25">
      <c r="A131" s="23"/>
      <c r="B131" s="40" t="s">
        <v>88</v>
      </c>
      <c r="C131" s="25" t="s">
        <v>12</v>
      </c>
      <c r="D131" s="25">
        <f>'[10]для исполнения'!D130</f>
        <v>11.474999999999998</v>
      </c>
      <c r="E131" s="25">
        <f>'[10]для исполнения'!E130</f>
        <v>12.11208344720497</v>
      </c>
      <c r="F131" s="26">
        <f t="shared" si="1"/>
        <v>5.5519254658385391</v>
      </c>
      <c r="G131" s="93" t="s">
        <v>13</v>
      </c>
    </row>
    <row r="132" spans="1:10" s="2" customFormat="1" ht="25.2" customHeight="1" x14ac:dyDescent="0.25">
      <c r="A132" s="19" t="s">
        <v>190</v>
      </c>
      <c r="B132" s="20" t="s">
        <v>191</v>
      </c>
      <c r="C132" s="21" t="s">
        <v>12</v>
      </c>
      <c r="D132" s="21">
        <f>D133+D134+D135+D136+D137+D138+D139</f>
        <v>19066.595907559888</v>
      </c>
      <c r="E132" s="21">
        <f>E133+E134+E135+E136+E137+E138+E139</f>
        <v>19114.032682643632</v>
      </c>
      <c r="F132" s="22">
        <f t="shared" si="1"/>
        <v>0.24879519822904486</v>
      </c>
      <c r="G132" s="94"/>
    </row>
    <row r="133" spans="1:10" ht="17.25" customHeight="1" x14ac:dyDescent="0.25">
      <c r="A133" s="23" t="s">
        <v>192</v>
      </c>
      <c r="B133" s="24" t="s">
        <v>193</v>
      </c>
      <c r="C133" s="25" t="s">
        <v>12</v>
      </c>
      <c r="D133" s="25">
        <f>'[10]для исполнения'!D132</f>
        <v>4075.73</v>
      </c>
      <c r="E133" s="25">
        <f>'[10]для исполнения'!E132</f>
        <v>4081.4364832002261</v>
      </c>
      <c r="F133" s="26">
        <f t="shared" si="1"/>
        <v>0.14001131576984008</v>
      </c>
      <c r="G133" s="94"/>
    </row>
    <row r="134" spans="1:10" ht="17.25" customHeight="1" x14ac:dyDescent="0.25">
      <c r="A134" s="96" t="s">
        <v>194</v>
      </c>
      <c r="B134" s="24" t="s">
        <v>33</v>
      </c>
      <c r="C134" s="25" t="s">
        <v>12</v>
      </c>
      <c r="D134" s="25">
        <f>'[10]для исполнения'!D133</f>
        <v>216.02690000000001</v>
      </c>
      <c r="E134" s="25">
        <f>'[10]для исполнения'!E133</f>
        <v>220.84546559039998</v>
      </c>
      <c r="F134" s="26">
        <f t="shared" si="1"/>
        <v>2.2305396181679087</v>
      </c>
      <c r="G134" s="94"/>
    </row>
    <row r="135" spans="1:10" ht="17.25" customHeight="1" x14ac:dyDescent="0.25">
      <c r="A135" s="96"/>
      <c r="B135" s="24" t="s">
        <v>34</v>
      </c>
      <c r="C135" s="25" t="s">
        <v>12</v>
      </c>
      <c r="D135" s="25">
        <f>'[10]для исполнения'!D134</f>
        <v>129.6782395500997</v>
      </c>
      <c r="E135" s="25">
        <f>'[10]для исполнения'!E134</f>
        <v>130.67564480304441</v>
      </c>
      <c r="F135" s="26">
        <f>(E135-D135)/D135*100</f>
        <v>0.76913848954539987</v>
      </c>
      <c r="G135" s="94"/>
    </row>
    <row r="136" spans="1:10" ht="17.25" customHeight="1" x14ac:dyDescent="0.25">
      <c r="A136" s="23" t="s">
        <v>195</v>
      </c>
      <c r="B136" s="24" t="s">
        <v>36</v>
      </c>
      <c r="C136" s="25" t="s">
        <v>12</v>
      </c>
      <c r="D136" s="25">
        <f>'[10]для исполнения'!D135</f>
        <v>81.512559937187163</v>
      </c>
      <c r="E136" s="25">
        <f>'[10]для исполнения'!E135</f>
        <v>83.53743889300226</v>
      </c>
      <c r="F136" s="26">
        <f t="shared" si="1"/>
        <v>2.4841312275990974</v>
      </c>
      <c r="G136" s="94"/>
    </row>
    <row r="137" spans="1:10" ht="17.25" customHeight="1" x14ac:dyDescent="0.25">
      <c r="A137" s="23" t="s">
        <v>196</v>
      </c>
      <c r="B137" s="24" t="s">
        <v>197</v>
      </c>
      <c r="C137" s="25" t="s">
        <v>12</v>
      </c>
      <c r="D137" s="25">
        <f>'[10]для исполнения'!D136</f>
        <v>139.77186321783913</v>
      </c>
      <c r="E137" s="25">
        <f>'[10]для исполнения'!E136</f>
        <v>160.75012162859204</v>
      </c>
      <c r="F137" s="26">
        <f t="shared" ref="F137:F184" si="2">(E137-D137)/D137*100</f>
        <v>15.008928068775615</v>
      </c>
      <c r="G137" s="95"/>
    </row>
    <row r="138" spans="1:10" ht="17.25" customHeight="1" x14ac:dyDescent="0.25">
      <c r="A138" s="23" t="s">
        <v>198</v>
      </c>
      <c r="B138" s="40" t="s">
        <v>38</v>
      </c>
      <c r="C138" s="25" t="s">
        <v>12</v>
      </c>
      <c r="D138" s="25">
        <f>'[10]для исполнения'!D137</f>
        <v>14.73</v>
      </c>
      <c r="E138" s="25">
        <f>'[10]для исполнения'!E137</f>
        <v>14.73</v>
      </c>
      <c r="F138" s="26">
        <f t="shared" si="2"/>
        <v>0</v>
      </c>
      <c r="G138" s="44" t="s">
        <v>39</v>
      </c>
      <c r="H138" s="38"/>
      <c r="I138" s="38"/>
      <c r="J138" s="38"/>
    </row>
    <row r="139" spans="1:10" ht="20.25" customHeight="1" thickBot="1" x14ac:dyDescent="0.3">
      <c r="A139" s="23" t="s">
        <v>199</v>
      </c>
      <c r="B139" s="24" t="s">
        <v>200</v>
      </c>
      <c r="C139" s="25" t="s">
        <v>12</v>
      </c>
      <c r="D139" s="25">
        <f>D140+D141+D142+D143+D148+D149+D150+D151+D152+D153+D154+D155</f>
        <v>14409.146344854762</v>
      </c>
      <c r="E139" s="25">
        <f>E140+E141+E142+E143+E148+E149+E150+E151+E152+E153+E154+E155</f>
        <v>14422.057528528367</v>
      </c>
      <c r="F139" s="26">
        <f t="shared" si="2"/>
        <v>8.9604084548804835E-2</v>
      </c>
      <c r="G139" s="93" t="s">
        <v>13</v>
      </c>
    </row>
    <row r="140" spans="1:10" s="2" customFormat="1" ht="17.25" hidden="1" customHeight="1" x14ac:dyDescent="0.25">
      <c r="A140" s="23"/>
      <c r="B140" s="24"/>
      <c r="C140" s="25"/>
      <c r="D140" s="25"/>
      <c r="E140" s="25"/>
      <c r="F140" s="26"/>
      <c r="G140" s="94"/>
    </row>
    <row r="141" spans="1:10" ht="17.25" hidden="1" customHeight="1" x14ac:dyDescent="0.25">
      <c r="A141" s="23"/>
      <c r="B141" s="24" t="s">
        <v>117</v>
      </c>
      <c r="C141" s="25" t="s">
        <v>12</v>
      </c>
      <c r="D141" s="25">
        <f>'[10]для исполнения'!D140</f>
        <v>4.1481315521235524</v>
      </c>
      <c r="E141" s="25">
        <f>'[10]для исполнения'!E140</f>
        <v>4.6090350579150563</v>
      </c>
      <c r="F141" s="26">
        <f t="shared" si="2"/>
        <v>11.111111111111063</v>
      </c>
      <c r="G141" s="94"/>
    </row>
    <row r="142" spans="1:10" ht="17.25" hidden="1" customHeight="1" x14ac:dyDescent="0.25">
      <c r="A142" s="23"/>
      <c r="B142" s="24" t="s">
        <v>201</v>
      </c>
      <c r="C142" s="25" t="s">
        <v>12</v>
      </c>
      <c r="D142" s="25">
        <f>'[10]для исполнения'!D141</f>
        <v>90.920820956183547</v>
      </c>
      <c r="E142" s="25">
        <f>'[10]для исполнения'!E141</f>
        <v>94.091692600419918</v>
      </c>
      <c r="F142" s="26">
        <f t="shared" si="2"/>
        <v>3.4875088135911945</v>
      </c>
      <c r="G142" s="94"/>
    </row>
    <row r="143" spans="1:10" ht="18.75" hidden="1" customHeight="1" x14ac:dyDescent="0.25">
      <c r="A143" s="23"/>
      <c r="B143" s="40" t="s">
        <v>172</v>
      </c>
      <c r="C143" s="25" t="s">
        <v>12</v>
      </c>
      <c r="D143" s="25">
        <f>D144+D145+D146+D147</f>
        <v>95.507675334464949</v>
      </c>
      <c r="E143" s="25">
        <f>E144+E145+E146+E147</f>
        <v>104.65008766151266</v>
      </c>
      <c r="F143" s="26">
        <f t="shared" si="2"/>
        <v>9.5724372884496045</v>
      </c>
      <c r="G143" s="95"/>
    </row>
    <row r="144" spans="1:10" s="31" customFormat="1" ht="17.25" hidden="1" customHeight="1" x14ac:dyDescent="0.25">
      <c r="A144" s="27"/>
      <c r="B144" s="28" t="s">
        <v>171</v>
      </c>
      <c r="C144" s="29" t="s">
        <v>12</v>
      </c>
      <c r="D144" s="29">
        <f>'[10]для исполнения'!D143</f>
        <v>9.3200000000000021</v>
      </c>
      <c r="E144" s="29">
        <f>'[10]для исполнения'!E143</f>
        <v>9.32</v>
      </c>
      <c r="F144" s="30">
        <f t="shared" si="2"/>
        <v>-1.905962274034603E-14</v>
      </c>
      <c r="G144" s="44" t="s">
        <v>39</v>
      </c>
    </row>
    <row r="145" spans="1:10" s="31" customFormat="1" ht="17.25" hidden="1" customHeight="1" x14ac:dyDescent="0.25">
      <c r="A145" s="27"/>
      <c r="B145" s="50" t="s">
        <v>172</v>
      </c>
      <c r="C145" s="29" t="s">
        <v>12</v>
      </c>
      <c r="D145" s="29">
        <f>'[10]для исполнения'!D144</f>
        <v>15.189790644728001</v>
      </c>
      <c r="E145" s="29">
        <f>'[10]для исполнения'!E144</f>
        <v>15.796984562346092</v>
      </c>
      <c r="F145" s="30">
        <f t="shared" si="2"/>
        <v>3.9973817402732434</v>
      </c>
      <c r="G145" s="93" t="s">
        <v>13</v>
      </c>
    </row>
    <row r="146" spans="1:10" s="31" customFormat="1" ht="17.25" hidden="1" customHeight="1" x14ac:dyDescent="0.25">
      <c r="A146" s="27"/>
      <c r="B146" s="50" t="s">
        <v>173</v>
      </c>
      <c r="C146" s="29" t="s">
        <v>12</v>
      </c>
      <c r="D146" s="29">
        <f>'[10]для исполнения'!D145</f>
        <v>39.869055623471887</v>
      </c>
      <c r="E146" s="29">
        <f>'[10]для исполнения'!E145</f>
        <v>44.957671149144261</v>
      </c>
      <c r="F146" s="30">
        <f t="shared" si="2"/>
        <v>12.763320941759607</v>
      </c>
      <c r="G146" s="94"/>
    </row>
    <row r="147" spans="1:10" s="31" customFormat="1" ht="17.25" hidden="1" customHeight="1" x14ac:dyDescent="0.25">
      <c r="A147" s="27"/>
      <c r="B147" s="50" t="s">
        <v>174</v>
      </c>
      <c r="C147" s="29" t="s">
        <v>12</v>
      </c>
      <c r="D147" s="29">
        <f>'[10]для исполнения'!D146</f>
        <v>31.128829066265062</v>
      </c>
      <c r="E147" s="29">
        <f>'[10]для исполнения'!E146</f>
        <v>34.575431950022306</v>
      </c>
      <c r="F147" s="30">
        <f t="shared" si="2"/>
        <v>11.072060810319385</v>
      </c>
      <c r="G147" s="95"/>
      <c r="H147" s="55"/>
      <c r="I147" s="55"/>
      <c r="J147" s="55"/>
    </row>
    <row r="148" spans="1:10" ht="17.25" hidden="1" customHeight="1" x14ac:dyDescent="0.25">
      <c r="A148" s="23"/>
      <c r="B148" s="40" t="s">
        <v>202</v>
      </c>
      <c r="C148" s="25" t="s">
        <v>12</v>
      </c>
      <c r="D148" s="25">
        <f>'[10]для исполнения'!D147</f>
        <v>514.46661803070856</v>
      </c>
      <c r="E148" s="25">
        <f>'[10]для исполнения'!E147</f>
        <v>514.46661803070867</v>
      </c>
      <c r="F148" s="26">
        <f t="shared" si="2"/>
        <v>2.2098000868703605E-14</v>
      </c>
      <c r="G148" s="93" t="s">
        <v>39</v>
      </c>
    </row>
    <row r="149" spans="1:10" ht="20.25" hidden="1" customHeight="1" x14ac:dyDescent="0.25">
      <c r="A149" s="23"/>
      <c r="B149" s="40" t="s">
        <v>203</v>
      </c>
      <c r="C149" s="25" t="s">
        <v>12</v>
      </c>
      <c r="D149" s="25">
        <f>'[10]для исполнения'!D148</f>
        <v>1218.639979338843</v>
      </c>
      <c r="E149" s="25">
        <f>'[10]для исполнения'!E148</f>
        <v>1218.639979338843</v>
      </c>
      <c r="F149" s="26">
        <f t="shared" si="2"/>
        <v>0</v>
      </c>
      <c r="G149" s="94"/>
    </row>
    <row r="150" spans="1:10" ht="17.25" hidden="1" customHeight="1" x14ac:dyDescent="0.25">
      <c r="A150" s="23"/>
      <c r="B150" s="40" t="s">
        <v>204</v>
      </c>
      <c r="C150" s="25" t="s">
        <v>12</v>
      </c>
      <c r="D150" s="25">
        <f>'[10]для исполнения'!D149</f>
        <v>658.72119077312254</v>
      </c>
      <c r="E150" s="25">
        <f>'[10]для исполнения'!E149</f>
        <v>658.7215531032806</v>
      </c>
      <c r="F150" s="26">
        <f t="shared" si="2"/>
        <v>5.5005086086480683E-5</v>
      </c>
      <c r="G150" s="94"/>
    </row>
    <row r="151" spans="1:10" ht="18.75" hidden="1" customHeight="1" x14ac:dyDescent="0.25">
      <c r="A151" s="23"/>
      <c r="B151" s="45" t="s">
        <v>205</v>
      </c>
      <c r="C151" s="25" t="s">
        <v>12</v>
      </c>
      <c r="D151" s="25">
        <f>'[10]для исполнения'!D150</f>
        <v>27.960339091490731</v>
      </c>
      <c r="E151" s="25">
        <f>'[10]для исполнения'!E150</f>
        <v>27.960353344849651</v>
      </c>
      <c r="F151" s="26">
        <f t="shared" si="2"/>
        <v>5.0977060303750644E-5</v>
      </c>
      <c r="G151" s="94"/>
    </row>
    <row r="152" spans="1:10" ht="17.25" hidden="1" customHeight="1" x14ac:dyDescent="0.25">
      <c r="A152" s="23"/>
      <c r="B152" s="40" t="s">
        <v>206</v>
      </c>
      <c r="C152" s="25" t="s">
        <v>12</v>
      </c>
      <c r="D152" s="25">
        <f>'[10]для исполнения'!D151</f>
        <v>38.941582144587684</v>
      </c>
      <c r="E152" s="25">
        <f>'[10]для исполнения'!E151</f>
        <v>38.941606374295517</v>
      </c>
      <c r="F152" s="26">
        <f t="shared" si="2"/>
        <v>6.2220655912329778E-5</v>
      </c>
      <c r="G152" s="95"/>
    </row>
    <row r="153" spans="1:10" ht="17.25" hidden="1" customHeight="1" x14ac:dyDescent="0.25">
      <c r="A153" s="23"/>
      <c r="B153" s="40" t="s">
        <v>88</v>
      </c>
      <c r="C153" s="25" t="s">
        <v>12</v>
      </c>
      <c r="D153" s="25">
        <f>'[10]для исполнения'!D152</f>
        <v>2.7333333333333329</v>
      </c>
      <c r="E153" s="25">
        <f>'[10]для исполнения'!E152</f>
        <v>2.8699667246376812</v>
      </c>
      <c r="F153" s="26">
        <f t="shared" si="2"/>
        <v>4.9987826086956693</v>
      </c>
      <c r="G153" s="44" t="s">
        <v>13</v>
      </c>
    </row>
    <row r="154" spans="1:10" ht="17.25" hidden="1" customHeight="1" x14ac:dyDescent="0.25">
      <c r="A154" s="23"/>
      <c r="B154" s="40"/>
      <c r="C154" s="25"/>
      <c r="D154" s="25"/>
      <c r="E154" s="25"/>
      <c r="F154" s="26"/>
      <c r="G154" s="37"/>
    </row>
    <row r="155" spans="1:10" ht="19.5" hidden="1" customHeight="1" thickBot="1" x14ac:dyDescent="0.3">
      <c r="A155" s="56"/>
      <c r="B155" s="57" t="s">
        <v>207</v>
      </c>
      <c r="C155" s="58" t="s">
        <v>12</v>
      </c>
      <c r="D155" s="58">
        <f>'[10]для исполнения'!D154</f>
        <v>11757.106674299905</v>
      </c>
      <c r="E155" s="58">
        <f>'[10]для исполнения'!E154</f>
        <v>11757.106636291905</v>
      </c>
      <c r="F155" s="59">
        <f t="shared" si="2"/>
        <v>-3.2327681545930124E-7</v>
      </c>
      <c r="G155" s="60" t="s">
        <v>39</v>
      </c>
    </row>
    <row r="156" spans="1:10" s="2" customFormat="1" ht="20.25" customHeight="1" x14ac:dyDescent="0.25">
      <c r="A156" s="61" t="s">
        <v>208</v>
      </c>
      <c r="B156" s="62" t="s">
        <v>209</v>
      </c>
      <c r="C156" s="63" t="s">
        <v>12</v>
      </c>
      <c r="D156" s="63">
        <f>D5+D94</f>
        <v>588571.61059740186</v>
      </c>
      <c r="E156" s="63">
        <f>E5+E94</f>
        <v>622567.23912164907</v>
      </c>
      <c r="F156" s="64">
        <f t="shared" si="2"/>
        <v>5.77595451634875</v>
      </c>
      <c r="G156" s="100" t="s">
        <v>13</v>
      </c>
    </row>
    <row r="157" spans="1:10" s="2" customFormat="1" ht="23.25" customHeight="1" x14ac:dyDescent="0.25">
      <c r="A157" s="19" t="s">
        <v>210</v>
      </c>
      <c r="B157" s="20" t="s">
        <v>211</v>
      </c>
      <c r="C157" s="21" t="s">
        <v>12</v>
      </c>
      <c r="D157" s="21">
        <f>D158-D156</f>
        <v>2126.2281616887776</v>
      </c>
      <c r="E157" s="21">
        <f>E158-E156</f>
        <v>23826.981268350966</v>
      </c>
      <c r="F157" s="22"/>
      <c r="G157" s="94"/>
    </row>
    <row r="158" spans="1:10" s="2" customFormat="1" ht="21.6" customHeight="1" x14ac:dyDescent="0.25">
      <c r="A158" s="19" t="s">
        <v>212</v>
      </c>
      <c r="B158" s="20" t="s">
        <v>213</v>
      </c>
      <c r="C158" s="21" t="s">
        <v>12</v>
      </c>
      <c r="D158" s="21">
        <f>D163</f>
        <v>590697.83875909063</v>
      </c>
      <c r="E158" s="21">
        <f>E163</f>
        <v>646394.22039000003</v>
      </c>
      <c r="F158" s="22">
        <f t="shared" si="2"/>
        <v>9.4289123772508887</v>
      </c>
      <c r="G158" s="94"/>
    </row>
    <row r="159" spans="1:10" s="2" customFormat="1" ht="21.75" hidden="1" customHeight="1" x14ac:dyDescent="0.25">
      <c r="A159" s="19"/>
      <c r="B159" s="24"/>
      <c r="C159" s="21"/>
      <c r="D159" s="21"/>
      <c r="E159" s="65"/>
      <c r="F159" s="22"/>
      <c r="G159" s="94"/>
    </row>
    <row r="160" spans="1:10" s="2" customFormat="1" ht="37.5" hidden="1" customHeight="1" x14ac:dyDescent="0.25">
      <c r="A160" s="19"/>
      <c r="B160" s="20" t="s">
        <v>214</v>
      </c>
      <c r="C160" s="21" t="s">
        <v>12</v>
      </c>
      <c r="D160" s="21"/>
      <c r="E160" s="66"/>
      <c r="F160" s="22" t="e">
        <f t="shared" si="2"/>
        <v>#DIV/0!</v>
      </c>
      <c r="G160" s="94"/>
    </row>
    <row r="161" spans="1:7" ht="21" customHeight="1" x14ac:dyDescent="0.25">
      <c r="A161" s="19" t="s">
        <v>215</v>
      </c>
      <c r="B161" s="20" t="s">
        <v>216</v>
      </c>
      <c r="C161" s="21"/>
      <c r="D161" s="21"/>
      <c r="E161" s="66"/>
      <c r="F161" s="22"/>
      <c r="G161" s="94"/>
    </row>
    <row r="162" spans="1:7" ht="22.5" customHeight="1" x14ac:dyDescent="0.25">
      <c r="A162" s="23"/>
      <c r="B162" s="24" t="s">
        <v>217</v>
      </c>
      <c r="C162" s="25" t="s">
        <v>218</v>
      </c>
      <c r="D162" s="25">
        <f>'[10]для исполнения'!D161</f>
        <v>4208.4970300000004</v>
      </c>
      <c r="E162" s="65">
        <f>'[10]для исполнения'!E161</f>
        <v>4516.6448799999998</v>
      </c>
      <c r="F162" s="26">
        <f t="shared" si="2"/>
        <v>7.3220403341950169</v>
      </c>
      <c r="G162" s="94"/>
    </row>
    <row r="163" spans="1:7" ht="24.75" customHeight="1" thickBot="1" x14ac:dyDescent="0.3">
      <c r="A163" s="56"/>
      <c r="B163" s="67" t="s">
        <v>219</v>
      </c>
      <c r="C163" s="58" t="s">
        <v>12</v>
      </c>
      <c r="D163" s="58">
        <f>'[10]для исполнения'!D162</f>
        <v>590697.83875909063</v>
      </c>
      <c r="E163" s="68">
        <f>'[10]для исполнения'!E162</f>
        <v>646394.22039000003</v>
      </c>
      <c r="F163" s="59">
        <f t="shared" si="2"/>
        <v>9.4289123772508887</v>
      </c>
      <c r="G163" s="94"/>
    </row>
    <row r="164" spans="1:7" s="53" customFormat="1" ht="21" customHeight="1" thickBot="1" x14ac:dyDescent="0.3">
      <c r="A164" s="69" t="s">
        <v>220</v>
      </c>
      <c r="B164" s="70" t="s">
        <v>221</v>
      </c>
      <c r="C164" s="71" t="s">
        <v>222</v>
      </c>
      <c r="D164" s="71">
        <f>D163/D162</f>
        <v>140.35838318248511</v>
      </c>
      <c r="E164" s="72">
        <f>E163/E162</f>
        <v>143.1138018515195</v>
      </c>
      <c r="F164" s="73">
        <f t="shared" si="2"/>
        <v>1.9631308131071605</v>
      </c>
      <c r="G164" s="94"/>
    </row>
    <row r="165" spans="1:7" s="78" customFormat="1" ht="19.8" customHeight="1" x14ac:dyDescent="0.25">
      <c r="A165" s="74"/>
      <c r="B165" s="75" t="s">
        <v>223</v>
      </c>
      <c r="C165" s="76" t="s">
        <v>224</v>
      </c>
      <c r="D165" s="76">
        <f>D166+D168+D169</f>
        <v>5753.3370300000006</v>
      </c>
      <c r="E165" s="76">
        <f>E166+E168+E169</f>
        <v>6185.5448799999995</v>
      </c>
      <c r="F165" s="77">
        <f t="shared" si="2"/>
        <v>7.5122984755857214</v>
      </c>
      <c r="G165" s="94"/>
    </row>
    <row r="166" spans="1:7" s="78" customFormat="1" ht="20.25" customHeight="1" x14ac:dyDescent="0.25">
      <c r="A166" s="79"/>
      <c r="B166" s="54" t="s">
        <v>225</v>
      </c>
      <c r="C166" s="25" t="s">
        <v>224</v>
      </c>
      <c r="D166" s="25">
        <f>'[10]для исполнения'!D165</f>
        <v>1184.3800000000001</v>
      </c>
      <c r="E166" s="65">
        <f>'[10]для исполнения'!E165</f>
        <v>1284.01</v>
      </c>
      <c r="F166" s="26">
        <f t="shared" si="2"/>
        <v>8.4119961498843168</v>
      </c>
      <c r="G166" s="94"/>
    </row>
    <row r="167" spans="1:7" s="78" customFormat="1" ht="20.25" customHeight="1" x14ac:dyDescent="0.25">
      <c r="A167" s="79"/>
      <c r="B167" s="54"/>
      <c r="C167" s="25" t="s">
        <v>226</v>
      </c>
      <c r="D167" s="25">
        <f>'[10]для исполнения'!D166</f>
        <v>19.690000000000001</v>
      </c>
      <c r="E167" s="65">
        <f>'[10]для исполнения'!E166</f>
        <v>19.690000000000001</v>
      </c>
      <c r="F167" s="26">
        <f t="shared" si="2"/>
        <v>0</v>
      </c>
      <c r="G167" s="94"/>
    </row>
    <row r="168" spans="1:7" s="78" customFormat="1" ht="20.25" customHeight="1" x14ac:dyDescent="0.25">
      <c r="A168" s="79"/>
      <c r="B168" s="54" t="s">
        <v>227</v>
      </c>
      <c r="C168" s="25" t="s">
        <v>224</v>
      </c>
      <c r="D168" s="25">
        <f>'[10]для исполнения'!D167</f>
        <v>360.46</v>
      </c>
      <c r="E168" s="65">
        <f>'[10]для исполнения'!E167</f>
        <v>384.89</v>
      </c>
      <c r="F168" s="26">
        <f t="shared" si="2"/>
        <v>6.7774510347888821</v>
      </c>
      <c r="G168" s="94"/>
    </row>
    <row r="169" spans="1:7" s="78" customFormat="1" ht="20.25" customHeight="1" x14ac:dyDescent="0.25">
      <c r="A169" s="79"/>
      <c r="B169" s="24" t="s">
        <v>228</v>
      </c>
      <c r="C169" s="25" t="str">
        <f>C168</f>
        <v>тыс. м3</v>
      </c>
      <c r="D169" s="25">
        <f>'[10]для исполнения'!D168</f>
        <v>4208.4970300000004</v>
      </c>
      <c r="E169" s="65">
        <f>'[10]для исполнения'!E168</f>
        <v>4516.6448799999998</v>
      </c>
      <c r="F169" s="26">
        <f t="shared" si="2"/>
        <v>7.3220403341950169</v>
      </c>
      <c r="G169" s="94"/>
    </row>
    <row r="170" spans="1:7" s="78" customFormat="1" ht="24.75" hidden="1" customHeight="1" x14ac:dyDescent="0.25">
      <c r="A170" s="79"/>
      <c r="B170" s="54"/>
      <c r="C170" s="21"/>
      <c r="D170" s="21"/>
      <c r="E170" s="65">
        <f>'[10]для исполнения'!E169</f>
        <v>0</v>
      </c>
      <c r="F170" s="22"/>
      <c r="G170" s="94"/>
    </row>
    <row r="171" spans="1:7" s="78" customFormat="1" ht="23.25" hidden="1" customHeight="1" x14ac:dyDescent="0.25">
      <c r="A171" s="79"/>
      <c r="B171" s="54"/>
      <c r="C171" s="21"/>
      <c r="D171" s="21"/>
      <c r="E171" s="65">
        <f>'[10]для исполнения'!E170</f>
        <v>0</v>
      </c>
      <c r="F171" s="22"/>
      <c r="G171" s="94"/>
    </row>
    <row r="172" spans="1:7" s="2" customFormat="1" ht="17.399999999999999" hidden="1" customHeight="1" x14ac:dyDescent="0.25">
      <c r="A172" s="19"/>
      <c r="B172" s="20" t="s">
        <v>229</v>
      </c>
      <c r="C172" s="21" t="str">
        <f>C158</f>
        <v>тыс.тенге</v>
      </c>
      <c r="D172" s="21">
        <f>D173+D174+D175</f>
        <v>245925.07149999996</v>
      </c>
      <c r="E172" s="22">
        <f>E173+E174+E175</f>
        <v>246019.08007845268</v>
      </c>
      <c r="F172" s="22">
        <f t="shared" si="2"/>
        <v>3.8226512603745738E-2</v>
      </c>
      <c r="G172" s="94"/>
    </row>
    <row r="173" spans="1:7" ht="23.25" hidden="1" customHeight="1" x14ac:dyDescent="0.25">
      <c r="A173" s="23"/>
      <c r="B173" s="24" t="s">
        <v>230</v>
      </c>
      <c r="C173" s="25" t="str">
        <f>C172</f>
        <v>тыс.тенге</v>
      </c>
      <c r="D173" s="25">
        <f>D21</f>
        <v>225691.02149999994</v>
      </c>
      <c r="E173" s="26">
        <f>'[10]для исполнения'!E173</f>
        <v>225766.7993477468</v>
      </c>
      <c r="F173" s="26">
        <f t="shared" si="2"/>
        <v>3.3575924838841142E-2</v>
      </c>
      <c r="G173" s="94"/>
    </row>
    <row r="174" spans="1:7" s="2" customFormat="1" ht="23.25" hidden="1" customHeight="1" x14ac:dyDescent="0.25">
      <c r="A174" s="23"/>
      <c r="B174" s="24" t="s">
        <v>231</v>
      </c>
      <c r="C174" s="25" t="str">
        <f>C173</f>
        <v>тыс.тенге</v>
      </c>
      <c r="D174" s="25">
        <f>D96</f>
        <v>16158.32</v>
      </c>
      <c r="E174" s="26">
        <f>'[10]для исполнения'!E174</f>
        <v>16170.84424750564</v>
      </c>
      <c r="F174" s="26">
        <f t="shared" si="2"/>
        <v>7.7509589521931946E-2</v>
      </c>
      <c r="G174" s="94"/>
    </row>
    <row r="175" spans="1:7" s="2" customFormat="1" ht="23.25" hidden="1" customHeight="1" x14ac:dyDescent="0.25">
      <c r="A175" s="23"/>
      <c r="B175" s="24" t="s">
        <v>232</v>
      </c>
      <c r="C175" s="25" t="str">
        <f>C174</f>
        <v>тыс.тенге</v>
      </c>
      <c r="D175" s="25">
        <f>D133</f>
        <v>4075.73</v>
      </c>
      <c r="E175" s="26">
        <f>'[10]для исполнения'!E175</f>
        <v>4081.4364832002261</v>
      </c>
      <c r="F175" s="26">
        <f t="shared" si="2"/>
        <v>0.14001131576984008</v>
      </c>
      <c r="G175" s="94"/>
    </row>
    <row r="176" spans="1:7" s="2" customFormat="1" ht="17.25" customHeight="1" x14ac:dyDescent="0.25">
      <c r="A176" s="19" t="s">
        <v>233</v>
      </c>
      <c r="B176" s="20" t="s">
        <v>234</v>
      </c>
      <c r="C176" s="21"/>
      <c r="D176" s="21"/>
      <c r="E176" s="66"/>
      <c r="F176" s="26"/>
      <c r="G176" s="94"/>
    </row>
    <row r="177" spans="1:7" s="2" customFormat="1" ht="17.399999999999999" customHeight="1" x14ac:dyDescent="0.25">
      <c r="A177" s="19" t="s">
        <v>235</v>
      </c>
      <c r="B177" s="80" t="s">
        <v>236</v>
      </c>
      <c r="C177" s="21" t="s">
        <v>237</v>
      </c>
      <c r="D177" s="81">
        <f>D178+D179+D180</f>
        <v>201</v>
      </c>
      <c r="E177" s="82">
        <f>E178+E179+E180</f>
        <v>196</v>
      </c>
      <c r="F177" s="22">
        <f t="shared" si="2"/>
        <v>-2.4875621890547266</v>
      </c>
      <c r="G177" s="94"/>
    </row>
    <row r="178" spans="1:7" ht="21" customHeight="1" x14ac:dyDescent="0.25">
      <c r="A178" s="23" t="s">
        <v>238</v>
      </c>
      <c r="B178" s="24" t="s">
        <v>239</v>
      </c>
      <c r="C178" s="25" t="s">
        <v>237</v>
      </c>
      <c r="D178" s="83">
        <f>'[10]для исполнения'!D178</f>
        <v>186</v>
      </c>
      <c r="E178" s="84">
        <f>'[10]для исполнения'!E178</f>
        <v>181</v>
      </c>
      <c r="F178" s="26">
        <f t="shared" si="2"/>
        <v>-2.6881720430107525</v>
      </c>
      <c r="G178" s="94"/>
    </row>
    <row r="179" spans="1:7" ht="17.25" customHeight="1" x14ac:dyDescent="0.25">
      <c r="A179" s="23" t="s">
        <v>240</v>
      </c>
      <c r="B179" s="24" t="s">
        <v>231</v>
      </c>
      <c r="C179" s="25" t="s">
        <v>237</v>
      </c>
      <c r="D179" s="83">
        <f>'[10]для исполнения'!D179</f>
        <v>11</v>
      </c>
      <c r="E179" s="84">
        <f>'[10]для исполнения'!E179</f>
        <v>11</v>
      </c>
      <c r="F179" s="26">
        <f t="shared" si="2"/>
        <v>0</v>
      </c>
      <c r="G179" s="94"/>
    </row>
    <row r="180" spans="1:7" ht="17.25" customHeight="1" x14ac:dyDescent="0.25">
      <c r="A180" s="23" t="s">
        <v>241</v>
      </c>
      <c r="B180" s="24" t="s">
        <v>232</v>
      </c>
      <c r="C180" s="25"/>
      <c r="D180" s="83">
        <f>'[10]для исполнения'!D180</f>
        <v>4</v>
      </c>
      <c r="E180" s="84">
        <f>'[10]для исполнения'!E180</f>
        <v>4</v>
      </c>
      <c r="F180" s="26">
        <f t="shared" si="2"/>
        <v>0</v>
      </c>
      <c r="G180" s="94"/>
    </row>
    <row r="181" spans="1:7" s="2" customFormat="1" ht="17.25" customHeight="1" x14ac:dyDescent="0.25">
      <c r="A181" s="19" t="s">
        <v>242</v>
      </c>
      <c r="B181" s="20" t="s">
        <v>243</v>
      </c>
      <c r="C181" s="21" t="s">
        <v>244</v>
      </c>
      <c r="D181" s="81">
        <f>D172/D177/12*1000</f>
        <v>101958.98486733</v>
      </c>
      <c r="E181" s="81">
        <f t="shared" ref="D181:E184" si="3">E172/E177/12*1000</f>
        <v>104599.94901294756</v>
      </c>
      <c r="F181" s="22">
        <f t="shared" si="2"/>
        <v>2.5902220869048542</v>
      </c>
      <c r="G181" s="94"/>
    </row>
    <row r="182" spans="1:7" ht="17.25" customHeight="1" x14ac:dyDescent="0.25">
      <c r="A182" s="23" t="s">
        <v>245</v>
      </c>
      <c r="B182" s="24" t="s">
        <v>239</v>
      </c>
      <c r="C182" s="25" t="s">
        <v>244</v>
      </c>
      <c r="D182" s="83">
        <f>D173/D178/12*1000</f>
        <v>101116.04905913975</v>
      </c>
      <c r="E182" s="83">
        <f t="shared" si="3"/>
        <v>103944.1985947269</v>
      </c>
      <c r="F182" s="26">
        <f t="shared" si="2"/>
        <v>2.7969343758012584</v>
      </c>
      <c r="G182" s="94"/>
    </row>
    <row r="183" spans="1:7" s="2" customFormat="1" ht="17.25" customHeight="1" x14ac:dyDescent="0.25">
      <c r="A183" s="23" t="s">
        <v>246</v>
      </c>
      <c r="B183" s="24" t="s">
        <v>231</v>
      </c>
      <c r="C183" s="25" t="s">
        <v>244</v>
      </c>
      <c r="D183" s="83">
        <f t="shared" si="3"/>
        <v>122411.51515151517</v>
      </c>
      <c r="E183" s="83">
        <f t="shared" si="3"/>
        <v>122506.39581443666</v>
      </c>
      <c r="F183" s="26">
        <f t="shared" si="2"/>
        <v>7.7509589521914821E-2</v>
      </c>
      <c r="G183" s="94"/>
    </row>
    <row r="184" spans="1:7" ht="18" customHeight="1" thickBot="1" x14ac:dyDescent="0.3">
      <c r="A184" s="56" t="s">
        <v>247</v>
      </c>
      <c r="B184" s="67" t="s">
        <v>232</v>
      </c>
      <c r="C184" s="58" t="s">
        <v>244</v>
      </c>
      <c r="D184" s="85">
        <f t="shared" si="3"/>
        <v>84911.041666666657</v>
      </c>
      <c r="E184" s="85">
        <f t="shared" si="3"/>
        <v>85029.926733338041</v>
      </c>
      <c r="F184" s="59">
        <f t="shared" si="2"/>
        <v>0.14001131576984849</v>
      </c>
      <c r="G184" s="101"/>
    </row>
    <row r="185" spans="1:7" ht="17.25" customHeight="1" x14ac:dyDescent="0.25">
      <c r="C185" s="3"/>
      <c r="D185" s="3"/>
    </row>
    <row r="186" spans="1:7" ht="17.25" customHeight="1" x14ac:dyDescent="0.25">
      <c r="C186" s="3"/>
      <c r="D186" s="3"/>
    </row>
    <row r="194" spans="3:4" ht="17.25" customHeight="1" x14ac:dyDescent="0.25">
      <c r="C194" s="3"/>
      <c r="D194" s="3"/>
    </row>
    <row r="195" spans="3:4" ht="17.25" customHeight="1" x14ac:dyDescent="0.25">
      <c r="C195" s="3"/>
      <c r="D195" s="3"/>
    </row>
    <row r="196" spans="3:4" ht="17.25" customHeight="1" x14ac:dyDescent="0.25">
      <c r="C196" s="3"/>
      <c r="D196" s="3"/>
    </row>
    <row r="197" spans="3:4" ht="17.25" customHeight="1" x14ac:dyDescent="0.25">
      <c r="C197" s="3"/>
      <c r="D197" s="3"/>
    </row>
    <row r="198" spans="3:4" ht="17.25" customHeight="1" x14ac:dyDescent="0.25">
      <c r="C198" s="3"/>
      <c r="D198" s="3"/>
    </row>
    <row r="199" spans="3:4" ht="17.25" customHeight="1" x14ac:dyDescent="0.25">
      <c r="C199" s="3"/>
      <c r="D199" s="3"/>
    </row>
    <row r="200" spans="3:4" ht="17.25" customHeight="1" x14ac:dyDescent="0.25">
      <c r="C200" s="3"/>
      <c r="D200" s="3"/>
    </row>
    <row r="201" spans="3:4" ht="17.25" customHeight="1" x14ac:dyDescent="0.25">
      <c r="C201" s="3"/>
      <c r="D201" s="3"/>
    </row>
    <row r="202" spans="3:4" ht="17.25" customHeight="1" x14ac:dyDescent="0.25">
      <c r="C202" s="3"/>
      <c r="D202" s="3"/>
    </row>
    <row r="203" spans="3:4" ht="17.25" customHeight="1" x14ac:dyDescent="0.25">
      <c r="C203" s="3"/>
      <c r="D203" s="3"/>
    </row>
    <row r="204" spans="3:4" ht="17.25" customHeight="1" x14ac:dyDescent="0.25">
      <c r="C204" s="3"/>
      <c r="D204" s="3"/>
    </row>
    <row r="205" spans="3:4" ht="17.25" customHeight="1" x14ac:dyDescent="0.25">
      <c r="C205" s="3"/>
      <c r="D205" s="3"/>
    </row>
    <row r="206" spans="3:4" ht="17.25" customHeight="1" x14ac:dyDescent="0.25">
      <c r="C206" s="3"/>
      <c r="D206" s="3"/>
    </row>
    <row r="207" spans="3:4" ht="17.25" customHeight="1" x14ac:dyDescent="0.25">
      <c r="C207" s="3"/>
      <c r="D207" s="3"/>
    </row>
    <row r="208" spans="3:4" ht="17.25" customHeight="1" x14ac:dyDescent="0.25">
      <c r="C208" s="3"/>
      <c r="D208" s="3"/>
    </row>
    <row r="209" spans="3:4" ht="17.25" customHeight="1" x14ac:dyDescent="0.25">
      <c r="C209" s="3"/>
      <c r="D209" s="3"/>
    </row>
    <row r="210" spans="3:4" ht="17.25" customHeight="1" x14ac:dyDescent="0.25">
      <c r="C210" s="3"/>
      <c r="D210" s="3"/>
    </row>
    <row r="211" spans="3:4" ht="17.25" customHeight="1" x14ac:dyDescent="0.25">
      <c r="C211" s="3"/>
      <c r="D211" s="3"/>
    </row>
    <row r="212" spans="3:4" ht="17.25" customHeight="1" x14ac:dyDescent="0.25">
      <c r="C212" s="3"/>
      <c r="D212" s="3"/>
    </row>
    <row r="213" spans="3:4" ht="17.25" customHeight="1" x14ac:dyDescent="0.25">
      <c r="C213" s="3"/>
      <c r="D213" s="3"/>
    </row>
    <row r="214" spans="3:4" ht="17.25" customHeight="1" x14ac:dyDescent="0.25">
      <c r="C214" s="3"/>
      <c r="D214" s="3"/>
    </row>
    <row r="215" spans="3:4" ht="17.25" customHeight="1" x14ac:dyDescent="0.25">
      <c r="C215" s="3"/>
      <c r="D215" s="3"/>
    </row>
    <row r="216" spans="3:4" ht="17.25" customHeight="1" x14ac:dyDescent="0.25">
      <c r="C216" s="3"/>
      <c r="D216" s="3"/>
    </row>
    <row r="217" spans="3:4" ht="17.25" customHeight="1" x14ac:dyDescent="0.25">
      <c r="C217" s="3"/>
      <c r="D217" s="3"/>
    </row>
    <row r="218" spans="3:4" ht="17.25" customHeight="1" x14ac:dyDescent="0.25">
      <c r="C218" s="3"/>
      <c r="D218" s="3"/>
    </row>
    <row r="219" spans="3:4" ht="17.25" customHeight="1" x14ac:dyDescent="0.25">
      <c r="C219" s="3"/>
      <c r="D219" s="3"/>
    </row>
    <row r="220" spans="3:4" ht="17.25" customHeight="1" x14ac:dyDescent="0.25">
      <c r="C220" s="3"/>
      <c r="D220" s="3"/>
    </row>
    <row r="221" spans="3:4" ht="17.25" customHeight="1" x14ac:dyDescent="0.25">
      <c r="C221" s="3"/>
      <c r="D221" s="3"/>
    </row>
    <row r="222" spans="3:4" ht="17.25" customHeight="1" x14ac:dyDescent="0.25">
      <c r="C222" s="3"/>
      <c r="D222" s="3"/>
    </row>
    <row r="223" spans="3:4" ht="17.25" customHeight="1" x14ac:dyDescent="0.25">
      <c r="C223" s="3"/>
      <c r="D223" s="3"/>
    </row>
    <row r="224" spans="3:4" ht="17.25" customHeight="1" x14ac:dyDescent="0.25">
      <c r="C224" s="3"/>
      <c r="D224" s="3"/>
    </row>
    <row r="225" spans="3:4" ht="17.25" customHeight="1" x14ac:dyDescent="0.25">
      <c r="C225" s="3"/>
      <c r="D225" s="3"/>
    </row>
    <row r="226" spans="3:4" ht="17.25" customHeight="1" x14ac:dyDescent="0.25">
      <c r="C226" s="3"/>
      <c r="D226" s="3"/>
    </row>
    <row r="227" spans="3:4" ht="17.25" customHeight="1" x14ac:dyDescent="0.25">
      <c r="C227" s="3"/>
      <c r="D227" s="3"/>
    </row>
    <row r="228" spans="3:4" ht="17.25" customHeight="1" x14ac:dyDescent="0.25">
      <c r="C228" s="3"/>
      <c r="D228" s="3"/>
    </row>
    <row r="229" spans="3:4" ht="17.25" customHeight="1" x14ac:dyDescent="0.25">
      <c r="C229" s="3"/>
      <c r="D229" s="3"/>
    </row>
    <row r="230" spans="3:4" ht="17.25" customHeight="1" x14ac:dyDescent="0.25">
      <c r="C230" s="3"/>
      <c r="D230" s="3"/>
    </row>
    <row r="231" spans="3:4" ht="17.25" customHeight="1" x14ac:dyDescent="0.25">
      <c r="C231" s="3"/>
      <c r="D231" s="3"/>
    </row>
    <row r="232" spans="3:4" ht="17.25" customHeight="1" x14ac:dyDescent="0.25">
      <c r="C232" s="3"/>
      <c r="D232" s="3"/>
    </row>
    <row r="233" spans="3:4" ht="17.25" customHeight="1" x14ac:dyDescent="0.25">
      <c r="C233" s="3"/>
      <c r="D233" s="3"/>
    </row>
    <row r="234" spans="3:4" ht="17.25" customHeight="1" x14ac:dyDescent="0.25">
      <c r="C234" s="3"/>
      <c r="D234" s="3"/>
    </row>
    <row r="235" spans="3:4" ht="17.25" customHeight="1" x14ac:dyDescent="0.25">
      <c r="C235" s="3"/>
      <c r="D235" s="3"/>
    </row>
    <row r="236" spans="3:4" ht="17.25" customHeight="1" x14ac:dyDescent="0.25">
      <c r="C236" s="3"/>
      <c r="D236" s="3"/>
    </row>
    <row r="237" spans="3:4" ht="17.25" customHeight="1" x14ac:dyDescent="0.25">
      <c r="C237" s="3"/>
      <c r="D237" s="3"/>
    </row>
    <row r="238" spans="3:4" ht="17.25" customHeight="1" x14ac:dyDescent="0.25">
      <c r="C238" s="3"/>
      <c r="D238" s="3"/>
    </row>
    <row r="239" spans="3:4" ht="17.25" customHeight="1" x14ac:dyDescent="0.25">
      <c r="C239" s="3"/>
      <c r="D239" s="3"/>
    </row>
    <row r="240" spans="3:4" ht="17.25" customHeight="1" x14ac:dyDescent="0.25">
      <c r="C240" s="3"/>
      <c r="D240" s="3"/>
    </row>
    <row r="241" spans="3:4" ht="17.25" customHeight="1" x14ac:dyDescent="0.25">
      <c r="C241" s="3"/>
      <c r="D241" s="3"/>
    </row>
    <row r="242" spans="3:4" ht="17.25" customHeight="1" x14ac:dyDescent="0.25">
      <c r="C242" s="3"/>
      <c r="D242" s="3"/>
    </row>
    <row r="243" spans="3:4" ht="17.25" customHeight="1" x14ac:dyDescent="0.25">
      <c r="C243" s="3"/>
      <c r="D243" s="3"/>
    </row>
    <row r="244" spans="3:4" ht="17.25" customHeight="1" x14ac:dyDescent="0.25">
      <c r="C244" s="3"/>
      <c r="D244" s="3"/>
    </row>
    <row r="245" spans="3:4" ht="17.25" customHeight="1" x14ac:dyDescent="0.25">
      <c r="C245" s="3"/>
      <c r="D245" s="3"/>
    </row>
    <row r="246" spans="3:4" ht="17.25" customHeight="1" x14ac:dyDescent="0.25">
      <c r="C246" s="3"/>
      <c r="D246" s="3"/>
    </row>
    <row r="247" spans="3:4" ht="17.25" customHeight="1" x14ac:dyDescent="0.25">
      <c r="C247" s="3"/>
      <c r="D247" s="3"/>
    </row>
    <row r="248" spans="3:4" ht="17.25" customHeight="1" x14ac:dyDescent="0.25">
      <c r="C248" s="3"/>
      <c r="D248" s="3"/>
    </row>
    <row r="249" spans="3:4" ht="17.25" customHeight="1" x14ac:dyDescent="0.25">
      <c r="C249" s="3"/>
      <c r="D249" s="3"/>
    </row>
    <row r="250" spans="3:4" ht="17.25" customHeight="1" x14ac:dyDescent="0.25">
      <c r="C250" s="3"/>
      <c r="D250" s="3"/>
    </row>
    <row r="251" spans="3:4" ht="17.25" customHeight="1" x14ac:dyDescent="0.25">
      <c r="C251" s="3"/>
      <c r="D251" s="3"/>
    </row>
    <row r="252" spans="3:4" ht="17.25" customHeight="1" x14ac:dyDescent="0.25">
      <c r="C252" s="3"/>
      <c r="D252" s="3"/>
    </row>
    <row r="253" spans="3:4" ht="17.25" customHeight="1" x14ac:dyDescent="0.25">
      <c r="C253" s="3"/>
      <c r="D253" s="3"/>
    </row>
    <row r="254" spans="3:4" ht="17.25" customHeight="1" x14ac:dyDescent="0.25">
      <c r="C254" s="3"/>
      <c r="D254" s="3"/>
    </row>
    <row r="255" spans="3:4" ht="17.25" customHeight="1" x14ac:dyDescent="0.25">
      <c r="C255" s="3"/>
      <c r="D255" s="3"/>
    </row>
    <row r="256" spans="3:4" ht="17.25" customHeight="1" x14ac:dyDescent="0.25">
      <c r="C256" s="3"/>
      <c r="D256" s="3"/>
    </row>
    <row r="257" spans="3:4" ht="17.25" customHeight="1" x14ac:dyDescent="0.25">
      <c r="C257" s="3"/>
      <c r="D257" s="3"/>
    </row>
    <row r="258" spans="3:4" ht="17.25" customHeight="1" x14ac:dyDescent="0.25">
      <c r="C258" s="3"/>
      <c r="D258" s="3"/>
    </row>
    <row r="259" spans="3:4" ht="17.25" customHeight="1" x14ac:dyDescent="0.25">
      <c r="C259" s="3"/>
      <c r="D259" s="3"/>
    </row>
    <row r="260" spans="3:4" ht="17.25" customHeight="1" x14ac:dyDescent="0.25">
      <c r="C260" s="3"/>
      <c r="D260" s="3"/>
    </row>
    <row r="261" spans="3:4" ht="17.25" customHeight="1" x14ac:dyDescent="0.25">
      <c r="C261" s="3"/>
      <c r="D261" s="3"/>
    </row>
    <row r="262" spans="3:4" ht="17.25" customHeight="1" x14ac:dyDescent="0.25">
      <c r="C262" s="3"/>
      <c r="D262" s="3"/>
    </row>
    <row r="263" spans="3:4" ht="17.25" customHeight="1" x14ac:dyDescent="0.25">
      <c r="C263" s="3"/>
      <c r="D263" s="3"/>
    </row>
    <row r="264" spans="3:4" ht="17.25" customHeight="1" x14ac:dyDescent="0.25">
      <c r="C264" s="3"/>
      <c r="D264" s="3"/>
    </row>
    <row r="265" spans="3:4" ht="17.25" customHeight="1" x14ac:dyDescent="0.25">
      <c r="C265" s="3"/>
      <c r="D265" s="3"/>
    </row>
    <row r="266" spans="3:4" ht="17.25" customHeight="1" x14ac:dyDescent="0.25">
      <c r="C266" s="3"/>
      <c r="D266" s="3"/>
    </row>
    <row r="267" spans="3:4" ht="17.25" customHeight="1" x14ac:dyDescent="0.25">
      <c r="C267" s="3"/>
      <c r="D267" s="3"/>
    </row>
    <row r="268" spans="3:4" ht="17.25" customHeight="1" x14ac:dyDescent="0.25">
      <c r="C268" s="3"/>
      <c r="D268" s="3"/>
    </row>
    <row r="269" spans="3:4" ht="17.25" customHeight="1" x14ac:dyDescent="0.25">
      <c r="C269" s="3"/>
      <c r="D269" s="3"/>
    </row>
    <row r="270" spans="3:4" ht="17.25" customHeight="1" x14ac:dyDescent="0.25">
      <c r="C270" s="3"/>
      <c r="D270" s="3"/>
    </row>
    <row r="271" spans="3:4" ht="17.25" customHeight="1" x14ac:dyDescent="0.25">
      <c r="C271" s="3"/>
      <c r="D271" s="3"/>
    </row>
    <row r="272" spans="3:4" ht="17.25" customHeight="1" x14ac:dyDescent="0.25">
      <c r="C272" s="3"/>
      <c r="D272" s="3"/>
    </row>
    <row r="273" spans="3:4" ht="17.25" customHeight="1" x14ac:dyDescent="0.25">
      <c r="C273" s="3"/>
      <c r="D273" s="3"/>
    </row>
    <row r="274" spans="3:4" ht="17.25" customHeight="1" x14ac:dyDescent="0.25">
      <c r="C274" s="3"/>
      <c r="D274" s="3"/>
    </row>
    <row r="275" spans="3:4" ht="17.25" customHeight="1" x14ac:dyDescent="0.25">
      <c r="C275" s="3"/>
      <c r="D275" s="3"/>
    </row>
    <row r="276" spans="3:4" ht="17.25" customHeight="1" x14ac:dyDescent="0.25">
      <c r="C276" s="3"/>
      <c r="D276" s="3"/>
    </row>
    <row r="277" spans="3:4" ht="17.25" customHeight="1" x14ac:dyDescent="0.25">
      <c r="C277" s="3"/>
      <c r="D277" s="3"/>
    </row>
    <row r="278" spans="3:4" ht="17.25" customHeight="1" x14ac:dyDescent="0.25">
      <c r="C278" s="3"/>
      <c r="D278" s="3"/>
    </row>
    <row r="279" spans="3:4" ht="17.25" customHeight="1" x14ac:dyDescent="0.25">
      <c r="C279" s="3"/>
      <c r="D279" s="3"/>
    </row>
    <row r="280" spans="3:4" ht="17.25" customHeight="1" x14ac:dyDescent="0.25">
      <c r="C280" s="3"/>
      <c r="D280" s="3"/>
    </row>
    <row r="281" spans="3:4" ht="17.25" customHeight="1" x14ac:dyDescent="0.25">
      <c r="C281" s="3"/>
      <c r="D281" s="3"/>
    </row>
    <row r="282" spans="3:4" ht="17.25" customHeight="1" x14ac:dyDescent="0.25">
      <c r="C282" s="3"/>
      <c r="D282" s="3"/>
    </row>
    <row r="283" spans="3:4" ht="17.25" customHeight="1" x14ac:dyDescent="0.25">
      <c r="C283" s="3"/>
      <c r="D283" s="3"/>
    </row>
    <row r="284" spans="3:4" ht="17.25" customHeight="1" x14ac:dyDescent="0.25">
      <c r="C284" s="3"/>
      <c r="D284" s="3"/>
    </row>
    <row r="285" spans="3:4" ht="17.25" customHeight="1" x14ac:dyDescent="0.25">
      <c r="C285" s="3"/>
      <c r="D285" s="3"/>
    </row>
    <row r="286" spans="3:4" ht="17.25" customHeight="1" x14ac:dyDescent="0.25">
      <c r="C286" s="3"/>
      <c r="D286" s="3"/>
    </row>
    <row r="287" spans="3:4" ht="17.25" customHeight="1" x14ac:dyDescent="0.25">
      <c r="C287" s="3"/>
      <c r="D287" s="3"/>
    </row>
    <row r="288" spans="3:4" ht="17.25" customHeight="1" x14ac:dyDescent="0.25">
      <c r="C288" s="3"/>
      <c r="D288" s="3"/>
    </row>
    <row r="289" spans="3:4" ht="17.25" customHeight="1" x14ac:dyDescent="0.25">
      <c r="C289" s="3"/>
      <c r="D289" s="3"/>
    </row>
    <row r="290" spans="3:4" ht="17.25" customHeight="1" x14ac:dyDescent="0.25">
      <c r="C290" s="3"/>
      <c r="D290" s="3"/>
    </row>
    <row r="291" spans="3:4" ht="17.25" customHeight="1" x14ac:dyDescent="0.25">
      <c r="C291" s="3"/>
      <c r="D291" s="3"/>
    </row>
    <row r="292" spans="3:4" ht="17.25" customHeight="1" x14ac:dyDescent="0.25">
      <c r="C292" s="3"/>
      <c r="D292" s="3"/>
    </row>
    <row r="293" spans="3:4" ht="17.25" customHeight="1" x14ac:dyDescent="0.25">
      <c r="C293" s="3"/>
      <c r="D293" s="3"/>
    </row>
    <row r="294" spans="3:4" ht="17.25" customHeight="1" x14ac:dyDescent="0.25">
      <c r="C294" s="3"/>
      <c r="D294" s="3"/>
    </row>
    <row r="295" spans="3:4" ht="17.25" customHeight="1" x14ac:dyDescent="0.25">
      <c r="C295" s="3"/>
      <c r="D295" s="3"/>
    </row>
    <row r="296" spans="3:4" ht="17.25" customHeight="1" x14ac:dyDescent="0.25">
      <c r="C296" s="3"/>
      <c r="D296" s="3"/>
    </row>
    <row r="297" spans="3:4" ht="17.25" customHeight="1" x14ac:dyDescent="0.25">
      <c r="C297" s="3"/>
      <c r="D297" s="3"/>
    </row>
    <row r="298" spans="3:4" ht="17.25" customHeight="1" x14ac:dyDescent="0.25">
      <c r="C298" s="3"/>
      <c r="D298" s="3"/>
    </row>
    <row r="299" spans="3:4" ht="17.25" customHeight="1" x14ac:dyDescent="0.25">
      <c r="C299" s="3"/>
      <c r="D299" s="3"/>
    </row>
    <row r="300" spans="3:4" ht="17.25" customHeight="1" x14ac:dyDescent="0.25">
      <c r="C300" s="3"/>
      <c r="D300" s="3"/>
    </row>
    <row r="301" spans="3:4" ht="17.25" customHeight="1" x14ac:dyDescent="0.25">
      <c r="C301" s="3"/>
      <c r="D301" s="3"/>
    </row>
    <row r="302" spans="3:4" ht="17.25" customHeight="1" x14ac:dyDescent="0.25">
      <c r="C302" s="3"/>
      <c r="D302" s="3"/>
    </row>
    <row r="303" spans="3:4" ht="17.25" customHeight="1" x14ac:dyDescent="0.25">
      <c r="C303" s="3"/>
      <c r="D303" s="3"/>
    </row>
    <row r="304" spans="3:4" ht="17.25" customHeight="1" x14ac:dyDescent="0.25">
      <c r="C304" s="3"/>
      <c r="D304" s="3"/>
    </row>
    <row r="305" spans="3:4" ht="17.25" customHeight="1" x14ac:dyDescent="0.25">
      <c r="C305" s="3"/>
      <c r="D305" s="3"/>
    </row>
    <row r="306" spans="3:4" ht="17.25" customHeight="1" x14ac:dyDescent="0.25">
      <c r="C306" s="3"/>
      <c r="D306" s="3"/>
    </row>
    <row r="307" spans="3:4" ht="17.25" customHeight="1" x14ac:dyDescent="0.25">
      <c r="C307" s="3"/>
      <c r="D307" s="3"/>
    </row>
    <row r="308" spans="3:4" ht="17.25" customHeight="1" x14ac:dyDescent="0.25">
      <c r="C308" s="3"/>
      <c r="D308" s="3"/>
    </row>
    <row r="309" spans="3:4" ht="17.25" customHeight="1" x14ac:dyDescent="0.25">
      <c r="C309" s="3"/>
      <c r="D309" s="3"/>
    </row>
    <row r="310" spans="3:4" ht="17.25" customHeight="1" x14ac:dyDescent="0.25">
      <c r="C310" s="3"/>
      <c r="D310" s="3"/>
    </row>
    <row r="311" spans="3:4" ht="17.25" customHeight="1" x14ac:dyDescent="0.25">
      <c r="C311" s="3"/>
      <c r="D311" s="3"/>
    </row>
    <row r="312" spans="3:4" ht="17.25" customHeight="1" x14ac:dyDescent="0.25">
      <c r="C312" s="3"/>
      <c r="D312" s="3"/>
    </row>
    <row r="313" spans="3:4" ht="17.25" customHeight="1" x14ac:dyDescent="0.25">
      <c r="C313" s="3"/>
      <c r="D313" s="3"/>
    </row>
    <row r="314" spans="3:4" ht="17.25" customHeight="1" x14ac:dyDescent="0.25">
      <c r="C314" s="3"/>
      <c r="D314" s="3"/>
    </row>
    <row r="315" spans="3:4" ht="17.25" customHeight="1" x14ac:dyDescent="0.25">
      <c r="C315" s="3"/>
      <c r="D315" s="3"/>
    </row>
    <row r="316" spans="3:4" ht="17.25" customHeight="1" x14ac:dyDescent="0.25">
      <c r="C316" s="3"/>
      <c r="D316" s="3"/>
    </row>
    <row r="317" spans="3:4" ht="17.25" customHeight="1" x14ac:dyDescent="0.25">
      <c r="C317" s="3"/>
      <c r="D317" s="3"/>
    </row>
    <row r="318" spans="3:4" ht="17.25" customHeight="1" x14ac:dyDescent="0.25">
      <c r="C318" s="3"/>
      <c r="D318" s="3"/>
    </row>
    <row r="319" spans="3:4" ht="17.25" customHeight="1" x14ac:dyDescent="0.25">
      <c r="C319" s="3"/>
      <c r="D319" s="3"/>
    </row>
    <row r="320" spans="3:4" ht="17.25" customHeight="1" x14ac:dyDescent="0.25">
      <c r="C320" s="3"/>
      <c r="D320" s="3"/>
    </row>
    <row r="321" spans="3:4" ht="17.25" customHeight="1" x14ac:dyDescent="0.25">
      <c r="C321" s="3"/>
      <c r="D321" s="3"/>
    </row>
    <row r="322" spans="3:4" ht="17.25" customHeight="1" x14ac:dyDescent="0.25">
      <c r="C322" s="3"/>
      <c r="D322" s="3"/>
    </row>
    <row r="323" spans="3:4" ht="17.25" customHeight="1" x14ac:dyDescent="0.25">
      <c r="C323" s="3"/>
      <c r="D323" s="3"/>
    </row>
    <row r="324" spans="3:4" ht="17.25" customHeight="1" x14ac:dyDescent="0.25">
      <c r="C324" s="3"/>
      <c r="D324" s="3"/>
    </row>
    <row r="325" spans="3:4" ht="17.25" customHeight="1" x14ac:dyDescent="0.25">
      <c r="C325" s="3"/>
      <c r="D325" s="3"/>
    </row>
    <row r="326" spans="3:4" ht="17.25" customHeight="1" x14ac:dyDescent="0.25">
      <c r="C326" s="3"/>
      <c r="D326" s="3"/>
    </row>
    <row r="327" spans="3:4" ht="17.25" customHeight="1" x14ac:dyDescent="0.25">
      <c r="C327" s="3"/>
      <c r="D327" s="3"/>
    </row>
    <row r="328" spans="3:4" ht="17.25" customHeight="1" x14ac:dyDescent="0.25">
      <c r="C328" s="3"/>
      <c r="D328" s="3"/>
    </row>
    <row r="329" spans="3:4" ht="17.25" customHeight="1" x14ac:dyDescent="0.25">
      <c r="C329" s="3"/>
      <c r="D329" s="3"/>
    </row>
    <row r="330" spans="3:4" ht="17.25" customHeight="1" x14ac:dyDescent="0.25">
      <c r="C330" s="3"/>
      <c r="D330" s="3"/>
    </row>
    <row r="331" spans="3:4" ht="17.25" customHeight="1" x14ac:dyDescent="0.25">
      <c r="C331" s="3"/>
      <c r="D331" s="3"/>
    </row>
    <row r="332" spans="3:4" ht="17.25" customHeight="1" x14ac:dyDescent="0.25">
      <c r="C332" s="3"/>
      <c r="D332" s="3"/>
    </row>
    <row r="333" spans="3:4" ht="17.25" customHeight="1" x14ac:dyDescent="0.25">
      <c r="C333" s="3"/>
      <c r="D333" s="3"/>
    </row>
    <row r="334" spans="3:4" ht="17.25" customHeight="1" x14ac:dyDescent="0.25">
      <c r="C334" s="3"/>
      <c r="D334" s="3"/>
    </row>
    <row r="335" spans="3:4" ht="17.25" customHeight="1" x14ac:dyDescent="0.25">
      <c r="C335" s="3"/>
      <c r="D335" s="3"/>
    </row>
    <row r="336" spans="3:4" ht="17.25" customHeight="1" x14ac:dyDescent="0.25">
      <c r="C336" s="3"/>
      <c r="D336" s="3"/>
    </row>
    <row r="337" spans="3:4" ht="17.25" customHeight="1" x14ac:dyDescent="0.25">
      <c r="C337" s="3"/>
      <c r="D337" s="3"/>
    </row>
    <row r="338" spans="3:4" ht="17.25" customHeight="1" x14ac:dyDescent="0.25">
      <c r="C338" s="3"/>
      <c r="D338" s="3"/>
    </row>
    <row r="339" spans="3:4" ht="17.25" customHeight="1" x14ac:dyDescent="0.25">
      <c r="C339" s="3"/>
      <c r="D339" s="3"/>
    </row>
    <row r="340" spans="3:4" ht="17.25" customHeight="1" x14ac:dyDescent="0.25">
      <c r="C340" s="3"/>
      <c r="D340" s="3"/>
    </row>
    <row r="341" spans="3:4" ht="17.25" customHeight="1" x14ac:dyDescent="0.25">
      <c r="C341" s="3"/>
      <c r="D341" s="3"/>
    </row>
    <row r="342" spans="3:4" ht="17.25" customHeight="1" x14ac:dyDescent="0.25">
      <c r="C342" s="3"/>
      <c r="D342" s="3"/>
    </row>
    <row r="343" spans="3:4" ht="17.25" customHeight="1" x14ac:dyDescent="0.25">
      <c r="C343" s="3"/>
      <c r="D343" s="3"/>
    </row>
    <row r="344" spans="3:4" ht="17.25" customHeight="1" x14ac:dyDescent="0.25">
      <c r="C344" s="3"/>
      <c r="D344" s="3"/>
    </row>
    <row r="345" spans="3:4" ht="17.25" customHeight="1" x14ac:dyDescent="0.25">
      <c r="C345" s="3"/>
      <c r="D345" s="3"/>
    </row>
    <row r="346" spans="3:4" ht="17.25" customHeight="1" x14ac:dyDescent="0.25">
      <c r="C346" s="3"/>
      <c r="D346" s="3"/>
    </row>
    <row r="347" spans="3:4" ht="17.25" customHeight="1" x14ac:dyDescent="0.25">
      <c r="C347" s="3"/>
      <c r="D347" s="3"/>
    </row>
    <row r="348" spans="3:4" ht="17.25" customHeight="1" x14ac:dyDescent="0.25">
      <c r="C348" s="3"/>
      <c r="D348" s="3"/>
    </row>
    <row r="349" spans="3:4" ht="17.25" customHeight="1" x14ac:dyDescent="0.25">
      <c r="C349" s="3"/>
      <c r="D349" s="3"/>
    </row>
    <row r="350" spans="3:4" ht="17.25" customHeight="1" x14ac:dyDescent="0.25">
      <c r="C350" s="3"/>
      <c r="D350" s="3"/>
    </row>
    <row r="351" spans="3:4" ht="17.25" customHeight="1" x14ac:dyDescent="0.25">
      <c r="C351" s="3"/>
      <c r="D351" s="3"/>
    </row>
    <row r="352" spans="3:4" ht="17.25" customHeight="1" x14ac:dyDescent="0.25">
      <c r="C352" s="3"/>
      <c r="D352" s="3"/>
    </row>
    <row r="353" spans="3:4" ht="17.25" customHeight="1" x14ac:dyDescent="0.25">
      <c r="C353" s="3"/>
      <c r="D353" s="3"/>
    </row>
    <row r="354" spans="3:4" ht="17.25" customHeight="1" x14ac:dyDescent="0.25">
      <c r="C354" s="3"/>
      <c r="D354" s="3"/>
    </row>
    <row r="355" spans="3:4" ht="17.25" customHeight="1" x14ac:dyDescent="0.25">
      <c r="C355" s="3"/>
      <c r="D355" s="3"/>
    </row>
    <row r="356" spans="3:4" ht="17.25" customHeight="1" x14ac:dyDescent="0.25">
      <c r="C356" s="3"/>
      <c r="D356" s="3"/>
    </row>
    <row r="357" spans="3:4" ht="17.25" customHeight="1" x14ac:dyDescent="0.25">
      <c r="C357" s="3"/>
      <c r="D357" s="3"/>
    </row>
    <row r="358" spans="3:4" ht="17.25" customHeight="1" x14ac:dyDescent="0.25">
      <c r="C358" s="3"/>
      <c r="D358" s="3"/>
    </row>
    <row r="359" spans="3:4" ht="17.25" customHeight="1" x14ac:dyDescent="0.25">
      <c r="C359" s="3"/>
      <c r="D359" s="3"/>
    </row>
    <row r="360" spans="3:4" ht="17.25" customHeight="1" x14ac:dyDescent="0.25">
      <c r="C360" s="3"/>
      <c r="D360" s="3"/>
    </row>
    <row r="361" spans="3:4" ht="17.25" customHeight="1" x14ac:dyDescent="0.25">
      <c r="C361" s="3"/>
      <c r="D361" s="3"/>
    </row>
    <row r="362" spans="3:4" ht="17.25" customHeight="1" x14ac:dyDescent="0.25">
      <c r="C362" s="3"/>
      <c r="D362" s="3"/>
    </row>
    <row r="363" spans="3:4" ht="17.25" customHeight="1" x14ac:dyDescent="0.25">
      <c r="C363" s="3"/>
      <c r="D363" s="3"/>
    </row>
    <row r="364" spans="3:4" ht="17.25" customHeight="1" x14ac:dyDescent="0.25">
      <c r="C364" s="3"/>
      <c r="D364" s="3"/>
    </row>
    <row r="365" spans="3:4" ht="17.25" customHeight="1" x14ac:dyDescent="0.25">
      <c r="C365" s="3"/>
      <c r="D365" s="3"/>
    </row>
    <row r="366" spans="3:4" ht="17.25" customHeight="1" x14ac:dyDescent="0.25">
      <c r="C366" s="3"/>
      <c r="D366" s="3"/>
    </row>
    <row r="367" spans="3:4" ht="17.25" customHeight="1" x14ac:dyDescent="0.25">
      <c r="C367" s="3"/>
      <c r="D367" s="3"/>
    </row>
    <row r="368" spans="3:4" ht="17.25" customHeight="1" x14ac:dyDescent="0.25">
      <c r="C368" s="3"/>
      <c r="D368" s="3"/>
    </row>
    <row r="369" spans="3:4" ht="17.25" customHeight="1" x14ac:dyDescent="0.25">
      <c r="C369" s="3"/>
      <c r="D369" s="3"/>
    </row>
    <row r="370" spans="3:4" ht="17.25" customHeight="1" x14ac:dyDescent="0.25">
      <c r="C370" s="3"/>
      <c r="D370" s="3"/>
    </row>
    <row r="371" spans="3:4" ht="17.25" customHeight="1" x14ac:dyDescent="0.25">
      <c r="C371" s="3"/>
      <c r="D371" s="3"/>
    </row>
    <row r="372" spans="3:4" ht="17.25" customHeight="1" x14ac:dyDescent="0.25">
      <c r="C372" s="3"/>
      <c r="D372" s="3"/>
    </row>
    <row r="373" spans="3:4" ht="17.25" customHeight="1" x14ac:dyDescent="0.25">
      <c r="C373" s="3"/>
      <c r="D373" s="3"/>
    </row>
    <row r="374" spans="3:4" ht="17.25" customHeight="1" x14ac:dyDescent="0.25">
      <c r="C374" s="3"/>
      <c r="D374" s="3"/>
    </row>
    <row r="375" spans="3:4" ht="17.25" customHeight="1" x14ac:dyDescent="0.25">
      <c r="C375" s="3"/>
      <c r="D375" s="3"/>
    </row>
    <row r="376" spans="3:4" ht="17.25" customHeight="1" x14ac:dyDescent="0.25">
      <c r="C376" s="3"/>
      <c r="D376" s="3"/>
    </row>
    <row r="377" spans="3:4" ht="17.25" customHeight="1" x14ac:dyDescent="0.25">
      <c r="C377" s="3"/>
      <c r="D377" s="3"/>
    </row>
    <row r="378" spans="3:4" ht="17.25" customHeight="1" x14ac:dyDescent="0.25">
      <c r="C378" s="3"/>
      <c r="D378" s="3"/>
    </row>
    <row r="379" spans="3:4" ht="17.25" customHeight="1" x14ac:dyDescent="0.25">
      <c r="C379" s="3"/>
      <c r="D379" s="3"/>
    </row>
    <row r="380" spans="3:4" ht="17.25" customHeight="1" x14ac:dyDescent="0.25">
      <c r="C380" s="3"/>
      <c r="D380" s="3"/>
    </row>
    <row r="381" spans="3:4" ht="17.25" customHeight="1" x14ac:dyDescent="0.25">
      <c r="C381" s="3"/>
      <c r="D381" s="3"/>
    </row>
    <row r="382" spans="3:4" ht="17.25" customHeight="1" x14ac:dyDescent="0.25">
      <c r="C382" s="3"/>
      <c r="D382" s="3"/>
    </row>
    <row r="383" spans="3:4" ht="17.25" customHeight="1" x14ac:dyDescent="0.25">
      <c r="C383" s="3"/>
      <c r="D383" s="3"/>
    </row>
    <row r="384" spans="3:4" ht="17.25" customHeight="1" x14ac:dyDescent="0.25">
      <c r="C384" s="3"/>
      <c r="D384" s="3"/>
    </row>
  </sheetData>
  <mergeCells count="32">
    <mergeCell ref="G148:G152"/>
    <mergeCell ref="G156:G184"/>
    <mergeCell ref="G111:G125"/>
    <mergeCell ref="G126:G130"/>
    <mergeCell ref="G131:G137"/>
    <mergeCell ref="A134:A135"/>
    <mergeCell ref="G139:G143"/>
    <mergeCell ref="G145:G147"/>
    <mergeCell ref="G87:G88"/>
    <mergeCell ref="G89:G91"/>
    <mergeCell ref="G93:G99"/>
    <mergeCell ref="A97:A98"/>
    <mergeCell ref="G100:G104"/>
    <mergeCell ref="G105:G109"/>
    <mergeCell ref="G82:G86"/>
    <mergeCell ref="G25:G27"/>
    <mergeCell ref="G28:G35"/>
    <mergeCell ref="G36:G37"/>
    <mergeCell ref="G38:G40"/>
    <mergeCell ref="G44:G46"/>
    <mergeCell ref="G47:G48"/>
    <mergeCell ref="G49:G51"/>
    <mergeCell ref="G53:G58"/>
    <mergeCell ref="G59:G61"/>
    <mergeCell ref="G63:G65"/>
    <mergeCell ref="G67:G77"/>
    <mergeCell ref="A1:F1"/>
    <mergeCell ref="A2:G2"/>
    <mergeCell ref="G5:G16"/>
    <mergeCell ref="G17:G18"/>
    <mergeCell ref="G20:G24"/>
    <mergeCell ref="A22:A23"/>
  </mergeCells>
  <pageMargins left="0.59055118110236227" right="0" top="0.55118110236220474" bottom="0" header="0.55118110236220474" footer="0.15748031496062992"/>
  <pageSetup paperSize="9" scale="60" fitToHeight="6" orientation="landscape" r:id="rId1"/>
  <rowBreaks count="1" manualBreakCount="1">
    <brk id="9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ХПВ</vt:lpstr>
      <vt:lpstr>ХПВ!Область_печати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2022-02-23T08:46:26Z</cp:lastPrinted>
  <dcterms:created xsi:type="dcterms:W3CDTF">2022-02-23T08:40:08Z</dcterms:created>
  <dcterms:modified xsi:type="dcterms:W3CDTF">2022-03-30T08:22:16Z</dcterms:modified>
</cp:coreProperties>
</file>